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96" yWindow="48" windowWidth="14640" windowHeight="9528" activeTab="1"/>
  </bookViews>
  <sheets>
    <sheet name="Cover sheet" sheetId="2" r:id="rId1"/>
    <sheet name="Checklist" sheetId="1" r:id="rId2"/>
    <sheet name="Key points of the visit" sheetId="3" r:id="rId3"/>
  </sheets>
  <definedNames>
    <definedName name="_xlnm.Print_Area" localSheetId="1">Checklist!$A$1:$F$44</definedName>
    <definedName name="_xlnm.Print_Area" localSheetId="0">'Cover sheet'!$A$1:$K$100</definedName>
    <definedName name="_xlnm.Print_Area" localSheetId="2">'Key points of the visit'!$A$1:$P$16</definedName>
  </definedNames>
  <calcPr calcId="145621"/>
</workbook>
</file>

<file path=xl/calcChain.xml><?xml version="1.0" encoding="utf-8"?>
<calcChain xmlns="http://schemas.openxmlformats.org/spreadsheetml/2006/main">
  <c r="I1" i="3" l="1"/>
  <c r="L15" i="1"/>
  <c r="J13" i="1"/>
  <c r="I13" i="1"/>
  <c r="H13" i="1"/>
  <c r="G13" i="1"/>
  <c r="J14" i="1" l="1"/>
  <c r="I14" i="1"/>
  <c r="H14" i="1"/>
  <c r="G14" i="1"/>
  <c r="J12" i="1"/>
  <c r="I12" i="1"/>
  <c r="H12" i="1"/>
  <c r="G12" i="1"/>
  <c r="J11" i="1"/>
  <c r="I11" i="1"/>
  <c r="H11" i="1"/>
  <c r="G11" i="1"/>
  <c r="J10" i="1"/>
  <c r="I10" i="1"/>
  <c r="H10" i="1"/>
  <c r="G10" i="1"/>
  <c r="J9" i="1"/>
  <c r="I9" i="1"/>
  <c r="H9" i="1"/>
  <c r="G9" i="1"/>
  <c r="J8" i="1"/>
  <c r="I8" i="1"/>
  <c r="H8" i="1"/>
  <c r="J21" i="1"/>
  <c r="I21" i="1"/>
  <c r="H21" i="1"/>
  <c r="G21" i="1"/>
  <c r="J20" i="1"/>
  <c r="I20" i="1"/>
  <c r="H20" i="1"/>
  <c r="G20" i="1"/>
  <c r="J19" i="1"/>
  <c r="I19" i="1"/>
  <c r="H19" i="1"/>
  <c r="G19" i="1"/>
  <c r="J18" i="1"/>
  <c r="I18" i="1"/>
  <c r="H18" i="1"/>
  <c r="G18" i="1"/>
  <c r="J17" i="1"/>
  <c r="I17" i="1"/>
  <c r="H17" i="1"/>
  <c r="G17" i="1"/>
  <c r="J25" i="1"/>
  <c r="I25" i="1"/>
  <c r="H25" i="1"/>
  <c r="G25" i="1"/>
  <c r="J24" i="1"/>
  <c r="G34" i="1"/>
  <c r="J34" i="1"/>
  <c r="I34" i="1"/>
  <c r="H34" i="1"/>
  <c r="J33" i="1"/>
  <c r="I33" i="1"/>
  <c r="H33" i="1"/>
  <c r="G33" i="1"/>
  <c r="G32" i="1"/>
  <c r="H32" i="1"/>
  <c r="I32" i="1"/>
  <c r="J32" i="1"/>
  <c r="I24" i="1"/>
  <c r="H24" i="1"/>
  <c r="G24" i="1"/>
  <c r="J29" i="1"/>
  <c r="I29" i="1"/>
  <c r="H29" i="1"/>
  <c r="G29" i="1"/>
  <c r="J28" i="1"/>
  <c r="I28" i="1"/>
  <c r="H28" i="1"/>
  <c r="G28" i="1"/>
  <c r="J30" i="1" l="1"/>
  <c r="H30" i="1"/>
  <c r="G30" i="1"/>
  <c r="L30" i="1" s="1"/>
  <c r="I7" i="3" s="1"/>
  <c r="I30" i="1"/>
  <c r="K30" i="1" l="1"/>
  <c r="J35" i="1"/>
  <c r="G35" i="1"/>
  <c r="L35" i="1" s="1"/>
  <c r="I9" i="3" s="1"/>
  <c r="H35" i="1"/>
  <c r="I35" i="1"/>
  <c r="G8" i="1"/>
  <c r="M30" i="1" l="1"/>
  <c r="G7" i="3"/>
  <c r="K35" i="1"/>
  <c r="G9" i="3" s="1"/>
  <c r="G26" i="1"/>
  <c r="L26" i="1" s="1"/>
  <c r="I5" i="3" s="1"/>
  <c r="J26" i="1"/>
  <c r="I26" i="1"/>
  <c r="J22" i="1"/>
  <c r="G22" i="1"/>
  <c r="L22" i="1" s="1"/>
  <c r="G15" i="1"/>
  <c r="H26" i="1"/>
  <c r="J15" i="1"/>
  <c r="H22" i="1"/>
  <c r="I22" i="1"/>
  <c r="H15" i="1"/>
  <c r="I15" i="1"/>
  <c r="I3" i="3" l="1"/>
  <c r="L37" i="1"/>
  <c r="I15" i="3" s="1"/>
  <c r="E12" i="2" s="1"/>
  <c r="K15" i="1"/>
  <c r="G1" i="3" s="1"/>
  <c r="K22" i="1"/>
  <c r="K26" i="1"/>
  <c r="M35" i="1"/>
  <c r="M26" i="1" l="1"/>
  <c r="G5" i="3"/>
  <c r="M22" i="1"/>
  <c r="G3" i="3"/>
  <c r="M15" i="1"/>
  <c r="K37" i="1"/>
  <c r="G15" i="3" s="1"/>
  <c r="C12" i="2" s="1"/>
  <c r="M2" i="2" l="1"/>
  <c r="N5" i="2" s="1"/>
  <c r="N2" i="2" l="1"/>
  <c r="N4" i="2"/>
  <c r="N3" i="2"/>
  <c r="F12" i="2" l="1"/>
</calcChain>
</file>

<file path=xl/sharedStrings.xml><?xml version="1.0" encoding="utf-8"?>
<sst xmlns="http://schemas.openxmlformats.org/spreadsheetml/2006/main" count="101" uniqueCount="72">
  <si>
    <t>Project Information</t>
  </si>
  <si>
    <t>Circulation Sheet</t>
  </si>
  <si>
    <t>Step</t>
  </si>
  <si>
    <t>Name and Surname</t>
  </si>
  <si>
    <t>Signature</t>
  </si>
  <si>
    <t>Head of JTS
(to endorse)</t>
  </si>
  <si>
    <t>Contract number:</t>
  </si>
  <si>
    <t>Project duration:</t>
  </si>
  <si>
    <t>Contract title:</t>
  </si>
  <si>
    <t xml:space="preserve">Project monitoring visits 
(date, venue and month of implementation):
</t>
  </si>
  <si>
    <t>Not applicable</t>
  </si>
  <si>
    <t xml:space="preserve">Total: </t>
  </si>
  <si>
    <t>/</t>
  </si>
  <si>
    <t xml:space="preserve">Submission
 Date </t>
  </si>
  <si>
    <t>Specific question to be addressed</t>
  </si>
  <si>
    <t>Comments</t>
  </si>
  <si>
    <t>Overall performance</t>
  </si>
  <si>
    <t>Question number</t>
  </si>
  <si>
    <t>Recommendations</t>
  </si>
  <si>
    <t>Grant Beneficiary:</t>
  </si>
  <si>
    <t>Issues</t>
  </si>
  <si>
    <t>Minor issues</t>
  </si>
  <si>
    <t>No issues</t>
  </si>
  <si>
    <t>Is disbursement progressing in line with the annex III of the contract, including the forecast in progress or interim reports?</t>
  </si>
  <si>
    <t>If there were changes to the structure of expenditure as per annex III of the contract, were they reflected in addenda or amendment notifications, as required? If there have been changes in the disbursement schedule, do the changes seem reasonable?</t>
  </si>
  <si>
    <t xml:space="preserve"> 1. PAYMENTS &amp; BUDGET</t>
  </si>
  <si>
    <t>2. PROCUREMENT</t>
  </si>
  <si>
    <t>3. FILING</t>
  </si>
  <si>
    <t>4. REPORTING</t>
  </si>
  <si>
    <t xml:space="preserve"> 5. VISIBILITY</t>
  </si>
  <si>
    <t>Project's compliance level:</t>
  </si>
  <si>
    <t>1. Payments &amp; Budget</t>
  </si>
  <si>
    <t>2. Procurement</t>
  </si>
  <si>
    <t>3. Filing</t>
  </si>
  <si>
    <t>4. Reporting</t>
  </si>
  <si>
    <t>5. Visibility</t>
  </si>
  <si>
    <t>6. Other elements*</t>
  </si>
  <si>
    <t xml:space="preserve">Project's compliance total score: </t>
  </si>
  <si>
    <t>Formula to calculate Project's compliance level</t>
  </si>
  <si>
    <t>&gt;80% = High Level</t>
  </si>
  <si>
    <t>&lt;=50% and &gt;=80% = Medium level</t>
  </si>
  <si>
    <t>&gt;50% and &gt;=20% = Low level</t>
  </si>
  <si>
    <t>&lt;20% Urgent need for action</t>
  </si>
  <si>
    <t xml:space="preserve">Overall assessement of ensured compliance </t>
  </si>
  <si>
    <t/>
  </si>
  <si>
    <t>PROPOSAL OF A COMPLIANCE TEMPLATE</t>
  </si>
  <si>
    <t xml:space="preserve">COMPLIANCE REPORT FOR ON-THE-SPOT CHECKS </t>
  </si>
  <si>
    <t xml:space="preserve">Project partners, incl. CBC 
partners: </t>
  </si>
  <si>
    <t xml:space="preserve">Project start date: </t>
  </si>
  <si>
    <t>Progress or interim report(s) 
received (date):</t>
  </si>
  <si>
    <t>JTS TM in charge</t>
  </si>
  <si>
    <t>Programme Managers at OSs
(for information)</t>
  </si>
  <si>
    <t>Contracting Authorities TMs
(for information)</t>
  </si>
  <si>
    <t>Would the co-financing of the project be problematic?</t>
  </si>
  <si>
    <t>Do the foreseen procurement potentially represent a high risk for project implementation (taking into account past history, type and value of goods/works/services to be procured and/or any other relevant elements)?</t>
  </si>
  <si>
    <t>Has procurement (above and below € 10,000) been properly planned by the Beneficiary/-ies and, where applicable, will the status of the procedure (completed, underway or foreseen) delay other project activities?</t>
  </si>
  <si>
    <t xml:space="preserve">Does/do the Beneficiary/-ies possess the relevant documents for procurement procedures above € 10,000 (procurement notices/letters of invitation, tender dossiers including terms of reference/technical specifications, offers, evaluation reports, bank account statements, letters of acceptance/rejection at different locations, contracts, addenda, invoices, checklists, etc)? </t>
  </si>
  <si>
    <t>Do the quality and amount of supplies, works and performed services correspond to the relevant TOR/technical specifications?</t>
  </si>
  <si>
    <t xml:space="preserve">Has/have the beneficiary/-ies complied with, for instance, the rules of nationality, origin and VAT exemption, and does/do it/they have the necessary supporting documents? </t>
  </si>
  <si>
    <t>Does/do the Beneficiary/-ies possess logical, systematic and complete records of general and content specific documents relating to the project (e.g. original grant contract, addenda, amendment notifications or reallocations, press clippings, presentations, invitations, agendas, attendance sheets, publications, minutes, etc)? Have you noticed any gap?</t>
  </si>
  <si>
    <t>Has adequate promotion and visibility of the action been ensured?</t>
  </si>
  <si>
    <t>Have the visibility standards for EU funded external actions and the consequent procedures/requirements for the approval of visibility items generally been followed?</t>
  </si>
  <si>
    <t>Are equipment/ goods purchased and services produced during the project identified by appropriate visibility patterns?</t>
  </si>
  <si>
    <t>7. Recommendations and other actions needed*</t>
  </si>
  <si>
    <t>* Sections 6 and 7 are not included in the total score</t>
  </si>
  <si>
    <t xml:space="preserve">Are there any other budget-related issues not encompassed by the previous questions (e.g. salaries, per diems, interests, use of the contingency reserve, etc.)? </t>
  </si>
  <si>
    <t>Is/are the Beneficiary/-ies familiar with the financial management of the project, with the rules and procedures for the application of minor and major changes to the project content and its contractual obligations (e.g. taxes, internal control, reallocations, project specific bank account, submission of reports and exchange rates to apply in the interim and final reports)?</t>
  </si>
  <si>
    <t xml:space="preserve">Is the filing of supporting documents logical, systematic, up to date and complete (e.g. original invoices, contracts for the staff, timesheets including description of work, salary slips including social contributions, mission requests and authorisations, copies of handout materials, presentations, seminar/conference agendas, publications, air tickets and boarding passes, public transport receipts or reports on destination including distance, energy/telephone/rent bills, bank account statements with an indication of bank charges, interest and tax on interest)? </t>
  </si>
  <si>
    <t xml:space="preserve">In the event that the Beneficiary(ies) have submitted progress/interim financial reports, is there any ineligible, excessive or unnecessary piece of expenditure in these reports? Have you checked at least one or more payments per budget heading? Have you noticed any irregularity? </t>
  </si>
  <si>
    <t>In the event that the Beneficiary(ies) have submitted progress/interim financial reports, do all pieces of expenditure in the progress/interim financial report relate to activities that have been foreseen in the contract?</t>
  </si>
  <si>
    <t>In the event that progress/interim reports have been submitted, has/have the Beneficiary/-ies respected the deadlines for submission?</t>
  </si>
  <si>
    <t>In the event that progress/interim reports have been submitted, does the quality of narrative and financial reports meet established quality standards?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</si>
</sst>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7" x14ac:knownFonts="1">
    <font>
      <sz val="10"/>
      <name val="Arial"/>
      <charset val="238"/>
    </font>
    <font>
      <b/>
      <sz val="10"/>
      <name val="Arial"/>
      <family val="2"/>
    </font>
    <font>
      <sz val="8"/>
      <name val="Arial"/>
      <family val="2"/>
    </font>
    <font>
      <sz val="9"/>
      <name val="Arial"/>
      <family val="2"/>
    </font>
    <font>
      <sz val="8"/>
      <name val="Arial"/>
      <family val="2"/>
    </font>
    <font>
      <sz val="8"/>
      <color indexed="10"/>
      <name val="Arial"/>
      <family val="2"/>
    </font>
    <font>
      <sz val="10"/>
      <name val="Arial"/>
      <family val="2"/>
      <charset val="238"/>
    </font>
    <font>
      <sz val="10"/>
      <name val="Arial Narrow"/>
      <family val="2"/>
      <charset val="238"/>
    </font>
    <font>
      <sz val="11"/>
      <name val="Arial Narrow"/>
      <family val="2"/>
      <charset val="238"/>
    </font>
    <font>
      <b/>
      <sz val="12"/>
      <name val="Arial Narrow"/>
      <family val="2"/>
      <charset val="238"/>
    </font>
    <font>
      <b/>
      <sz val="11"/>
      <name val="Arial Narrow"/>
      <family val="2"/>
      <charset val="238"/>
    </font>
    <font>
      <b/>
      <sz val="11"/>
      <color indexed="10"/>
      <name val="Arial Narrow"/>
      <family val="2"/>
      <charset val="238"/>
    </font>
    <font>
      <sz val="10"/>
      <name val="Arial"/>
      <family val="2"/>
    </font>
    <font>
      <b/>
      <sz val="10"/>
      <color indexed="10"/>
      <name val="Arial Narrow"/>
      <family val="2"/>
      <charset val="238"/>
    </font>
    <font>
      <b/>
      <sz val="12"/>
      <color indexed="10"/>
      <name val="Arial Narrow"/>
      <family val="2"/>
      <charset val="238"/>
    </font>
    <font>
      <b/>
      <sz val="10"/>
      <color indexed="10"/>
      <name val="Arial"/>
      <family val="2"/>
    </font>
    <font>
      <b/>
      <sz val="10"/>
      <name val="Arial"/>
      <family val="2"/>
      <charset val="238"/>
    </font>
    <font>
      <b/>
      <sz val="8"/>
      <color indexed="10"/>
      <name val="Arial"/>
      <family val="2"/>
    </font>
    <font>
      <b/>
      <sz val="12"/>
      <name val="Arial"/>
      <family val="2"/>
      <charset val="238"/>
    </font>
    <font>
      <b/>
      <sz val="9"/>
      <name val="Arial"/>
      <family val="2"/>
      <charset val="238"/>
    </font>
    <font>
      <b/>
      <sz val="8"/>
      <name val="Arial"/>
      <family val="2"/>
      <charset val="238"/>
    </font>
    <font>
      <b/>
      <sz val="8"/>
      <color theme="1"/>
      <name val="Arial"/>
      <family val="2"/>
      <charset val="238"/>
    </font>
    <font>
      <sz val="10"/>
      <color theme="0" tint="-0.34998626667073579"/>
      <name val="Arial"/>
      <family val="2"/>
      <charset val="238"/>
    </font>
    <font>
      <b/>
      <sz val="12"/>
      <color rgb="FFFF0000"/>
      <name val="Arial"/>
      <family val="2"/>
      <charset val="238"/>
    </font>
    <font>
      <b/>
      <sz val="9"/>
      <color theme="6" tint="0.59999389629810485"/>
      <name val="Arial"/>
      <family val="2"/>
    </font>
    <font>
      <b/>
      <sz val="12"/>
      <color theme="1"/>
      <name val="Arial Narrow"/>
      <family val="2"/>
      <charset val="238"/>
    </font>
    <font>
      <sz val="10"/>
      <color rgb="FFFF0000"/>
      <name val="Arial Narrow"/>
      <family val="2"/>
      <charset val="238"/>
    </font>
    <font>
      <sz val="10"/>
      <color rgb="FFFF0000"/>
      <name val="Arial"/>
      <family val="2"/>
      <charset val="238"/>
    </font>
    <font>
      <b/>
      <sz val="9"/>
      <color rgb="FFFF0000"/>
      <name val="Arial"/>
      <family val="2"/>
      <charset val="238"/>
    </font>
    <font>
      <b/>
      <sz val="10"/>
      <color rgb="FFFF0000"/>
      <name val="Arial"/>
      <family val="2"/>
      <charset val="238"/>
    </font>
    <font>
      <sz val="10"/>
      <color theme="1"/>
      <name val="Arial Narrow"/>
      <family val="2"/>
      <charset val="238"/>
    </font>
    <font>
      <sz val="10"/>
      <color theme="1"/>
      <name val="Arial"/>
      <family val="2"/>
      <charset val="238"/>
    </font>
    <font>
      <b/>
      <sz val="9"/>
      <color theme="1"/>
      <name val="Arial Narrow"/>
      <family val="2"/>
      <charset val="238"/>
    </font>
    <font>
      <b/>
      <i/>
      <sz val="10"/>
      <name val="Arial"/>
      <family val="2"/>
    </font>
    <font>
      <b/>
      <i/>
      <sz val="10"/>
      <color rgb="FF0070C0"/>
      <name val="Arial"/>
      <family val="2"/>
    </font>
    <font>
      <b/>
      <i/>
      <sz val="12"/>
      <name val="Arial Narrow"/>
      <family val="2"/>
    </font>
    <font>
      <b/>
      <sz val="10"/>
      <name val="Arial Narrow"/>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5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1">
    <xf numFmtId="0" fontId="0" fillId="0" borderId="0" xfId="0"/>
    <xf numFmtId="0" fontId="7" fillId="0" borderId="0" xfId="0" applyFont="1"/>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22" fillId="0" borderId="0" xfId="0" applyFont="1"/>
    <xf numFmtId="1" fontId="0" fillId="0" borderId="0" xfId="0" applyNumberFormat="1"/>
    <xf numFmtId="1" fontId="0" fillId="0" borderId="0" xfId="0" applyNumberFormat="1" applyAlignment="1">
      <alignment horizontal="left"/>
    </xf>
    <xf numFmtId="1" fontId="9" fillId="2" borderId="9" xfId="0" applyNumberFormat="1" applyFont="1" applyFill="1" applyBorder="1" applyAlignment="1">
      <alignment vertical="center"/>
    </xf>
    <xf numFmtId="1" fontId="9" fillId="2" borderId="10" xfId="0" applyNumberFormat="1" applyFont="1" applyFill="1" applyBorder="1" applyAlignment="1">
      <alignment horizontal="left" vertical="center"/>
    </xf>
    <xf numFmtId="0" fontId="0" fillId="0" borderId="0" xfId="0" applyBorder="1"/>
    <xf numFmtId="0" fontId="2" fillId="0" borderId="0" xfId="0" applyFont="1" applyFill="1" applyBorder="1" applyAlignment="1" applyProtection="1">
      <alignment vertical="top" wrapText="1"/>
      <protection locked="0"/>
    </xf>
    <xf numFmtId="164" fontId="3" fillId="0" borderId="0" xfId="0" applyNumberFormat="1" applyFont="1" applyFill="1" applyBorder="1" applyAlignment="1" applyProtection="1">
      <alignment horizontal="center" vertical="center" wrapText="1"/>
    </xf>
    <xf numFmtId="1" fontId="9" fillId="2" borderId="13" xfId="0" applyNumberFormat="1" applyFont="1" applyFill="1" applyBorder="1" applyAlignment="1">
      <alignment vertical="center"/>
    </xf>
    <xf numFmtId="1" fontId="25" fillId="2" borderId="9" xfId="0" applyNumberFormat="1" applyFont="1" applyFill="1" applyBorder="1" applyAlignment="1">
      <alignment vertical="center"/>
    </xf>
    <xf numFmtId="1" fontId="25" fillId="2" borderId="10" xfId="0" applyNumberFormat="1" applyFont="1" applyFill="1" applyBorder="1" applyAlignment="1">
      <alignment horizontal="left" vertical="center"/>
    </xf>
    <xf numFmtId="1" fontId="25" fillId="2" borderId="13" xfId="0" applyNumberFormat="1" applyFont="1" applyFill="1" applyBorder="1" applyAlignment="1">
      <alignment vertical="center"/>
    </xf>
    <xf numFmtId="0" fontId="27" fillId="0" borderId="0" xfId="0" applyFont="1"/>
    <xf numFmtId="0" fontId="27" fillId="8" borderId="0" xfId="0" applyFont="1" applyFill="1"/>
    <xf numFmtId="0" fontId="28" fillId="8" borderId="0" xfId="0" applyFont="1" applyFill="1" applyBorder="1" applyAlignment="1" applyProtection="1">
      <alignment horizontal="center" vertical="top" wrapText="1"/>
    </xf>
    <xf numFmtId="0" fontId="29" fillId="0" borderId="0" xfId="0" applyFont="1"/>
    <xf numFmtId="0" fontId="27" fillId="9" borderId="0" xfId="0" applyFont="1" applyFill="1"/>
    <xf numFmtId="0" fontId="19" fillId="5" borderId="0" xfId="0" applyFont="1" applyFill="1" applyBorder="1" applyAlignment="1" applyProtection="1">
      <alignment horizontal="center" vertical="top" wrapText="1"/>
    </xf>
    <xf numFmtId="0" fontId="20" fillId="3" borderId="0" xfId="0" applyFont="1" applyFill="1" applyBorder="1" applyAlignment="1" applyProtection="1">
      <alignment horizontal="left" vertical="top" wrapText="1"/>
    </xf>
    <xf numFmtId="0" fontId="16" fillId="3" borderId="0" xfId="0" applyFont="1" applyFill="1" applyBorder="1" applyAlignment="1" applyProtection="1">
      <alignment horizontal="center" vertical="center" wrapText="1"/>
    </xf>
    <xf numFmtId="0" fontId="0" fillId="10" borderId="0" xfId="0" applyFill="1" applyBorder="1"/>
    <xf numFmtId="0" fontId="27" fillId="10" borderId="0" xfId="0" applyFont="1" applyFill="1"/>
    <xf numFmtId="0" fontId="0" fillId="10" borderId="0" xfId="0" applyFill="1"/>
    <xf numFmtId="0" fontId="2" fillId="10" borderId="1" xfId="0" applyFont="1" applyFill="1" applyBorder="1" applyAlignment="1" applyProtection="1">
      <alignment vertical="top" wrapText="1"/>
      <protection locked="0"/>
    </xf>
    <xf numFmtId="1" fontId="3" fillId="10" borderId="1" xfId="0" applyNumberFormat="1" applyFont="1" applyFill="1" applyBorder="1" applyAlignment="1" applyProtection="1">
      <alignment horizontal="center" vertical="center" wrapText="1"/>
      <protection locked="0"/>
    </xf>
    <xf numFmtId="0" fontId="5" fillId="10" borderId="1" xfId="0" applyFont="1" applyFill="1" applyBorder="1" applyAlignment="1" applyProtection="1">
      <alignment vertical="top" wrapText="1"/>
      <protection locked="0"/>
    </xf>
    <xf numFmtId="0" fontId="2" fillId="10" borderId="1" xfId="0" applyNumberFormat="1" applyFont="1" applyFill="1" applyBorder="1" applyAlignment="1" applyProtection="1">
      <alignment vertical="top" wrapText="1"/>
      <protection locked="0"/>
    </xf>
    <xf numFmtId="0" fontId="2" fillId="10" borderId="0" xfId="0" applyFont="1" applyFill="1" applyAlignment="1">
      <alignment horizontal="justify" vertical="center" wrapText="1"/>
    </xf>
    <xf numFmtId="0" fontId="2" fillId="10" borderId="0" xfId="0" applyFont="1" applyFill="1" applyBorder="1" applyAlignment="1" applyProtection="1">
      <alignment horizontal="left" vertical="center" wrapText="1"/>
    </xf>
    <xf numFmtId="0" fontId="2" fillId="10" borderId="0" xfId="0" applyFont="1" applyFill="1" applyBorder="1" applyAlignment="1" applyProtection="1">
      <alignment vertical="top" wrapText="1"/>
      <protection locked="0"/>
    </xf>
    <xf numFmtId="0" fontId="2" fillId="10" borderId="2" xfId="0" applyFont="1" applyFill="1" applyBorder="1" applyAlignment="1" applyProtection="1">
      <alignment vertical="top" wrapText="1"/>
      <protection locked="0"/>
    </xf>
    <xf numFmtId="0" fontId="24" fillId="10" borderId="0" xfId="0" applyFont="1" applyFill="1" applyBorder="1" applyAlignment="1" applyProtection="1">
      <alignment horizontal="center" vertical="top" wrapText="1"/>
    </xf>
    <xf numFmtId="0" fontId="19" fillId="10" borderId="16" xfId="0" applyFont="1" applyFill="1" applyBorder="1" applyAlignment="1" applyProtection="1">
      <alignment horizontal="center" vertical="top" wrapText="1"/>
    </xf>
    <xf numFmtId="0" fontId="19" fillId="10" borderId="17" xfId="0" applyFont="1" applyFill="1" applyBorder="1" applyAlignment="1" applyProtection="1">
      <alignment horizontal="center" vertical="top" wrapText="1"/>
    </xf>
    <xf numFmtId="49" fontId="19" fillId="10" borderId="17" xfId="0" applyNumberFormat="1" applyFont="1" applyFill="1" applyBorder="1" applyAlignment="1" applyProtection="1">
      <alignment horizontal="center" vertical="top" wrapText="1"/>
    </xf>
    <xf numFmtId="0" fontId="19" fillId="10" borderId="18" xfId="0" applyFont="1" applyFill="1" applyBorder="1" applyAlignment="1" applyProtection="1">
      <alignment horizontal="center" vertical="top" wrapText="1"/>
    </xf>
    <xf numFmtId="0" fontId="21" fillId="10" borderId="3" xfId="0" applyFont="1" applyFill="1" applyBorder="1" applyAlignment="1" applyProtection="1">
      <alignment horizontal="center" vertical="center" wrapText="1"/>
    </xf>
    <xf numFmtId="0" fontId="21" fillId="10" borderId="2" xfId="0" applyFont="1" applyFill="1" applyBorder="1" applyAlignment="1" applyProtection="1">
      <alignment horizontal="center" vertical="center" wrapText="1"/>
    </xf>
    <xf numFmtId="0" fontId="20" fillId="10" borderId="5" xfId="0" applyFont="1" applyFill="1" applyBorder="1" applyAlignment="1" applyProtection="1">
      <alignment horizontal="center" vertical="center" wrapText="1"/>
    </xf>
    <xf numFmtId="0" fontId="21" fillId="11" borderId="3" xfId="0" applyFont="1" applyFill="1" applyBorder="1" applyAlignment="1" applyProtection="1">
      <alignment horizontal="center" vertical="center" wrapText="1"/>
    </xf>
    <xf numFmtId="0" fontId="21" fillId="12" borderId="3" xfId="0" applyFont="1" applyFill="1" applyBorder="1" applyAlignment="1" applyProtection="1">
      <alignment horizontal="center" vertical="center" wrapText="1"/>
    </xf>
    <xf numFmtId="0" fontId="21" fillId="13" borderId="2" xfId="0" applyFont="1" applyFill="1" applyBorder="1" applyAlignment="1" applyProtection="1">
      <alignment horizontal="center" vertical="center" wrapText="1"/>
    </xf>
    <xf numFmtId="0" fontId="2" fillId="10" borderId="1" xfId="0" applyFont="1" applyFill="1" applyBorder="1" applyAlignment="1" applyProtection="1">
      <alignment horizontal="left" vertical="center" wrapText="1"/>
      <protection locked="0"/>
    </xf>
    <xf numFmtId="0" fontId="3" fillId="10" borderId="1" xfId="0" applyNumberFormat="1" applyFont="1" applyFill="1" applyBorder="1" applyAlignment="1" applyProtection="1">
      <alignment horizontal="center" vertical="center" wrapText="1"/>
      <protection locked="0"/>
    </xf>
    <xf numFmtId="0" fontId="5" fillId="10" borderId="0" xfId="0" applyFont="1" applyFill="1" applyBorder="1" applyAlignment="1" applyProtection="1">
      <alignment vertical="top" wrapText="1"/>
      <protection locked="0"/>
    </xf>
    <xf numFmtId="0" fontId="17" fillId="10" borderId="0" xfId="0" applyFont="1" applyFill="1" applyBorder="1" applyAlignment="1" applyProtection="1">
      <alignment vertical="top" textRotation="180" wrapText="1"/>
    </xf>
    <xf numFmtId="0" fontId="15" fillId="10" borderId="6" xfId="0" applyFont="1" applyFill="1" applyBorder="1" applyAlignment="1" applyProtection="1">
      <alignment vertical="top" textRotation="180" wrapText="1"/>
    </xf>
    <xf numFmtId="0" fontId="1" fillId="10" borderId="6" xfId="0" applyFont="1" applyFill="1" applyBorder="1" applyAlignment="1" applyProtection="1">
      <alignment vertical="top" textRotation="180" wrapText="1"/>
    </xf>
    <xf numFmtId="0" fontId="7" fillId="0" borderId="0" xfId="0" applyFont="1" applyFill="1"/>
    <xf numFmtId="0" fontId="26" fillId="0" borderId="0" xfId="0" applyFont="1" applyFill="1"/>
    <xf numFmtId="1" fontId="9" fillId="0" borderId="11" xfId="0" applyNumberFormat="1" applyFont="1" applyFill="1" applyBorder="1" applyAlignment="1">
      <alignment horizontal="center" vertical="center"/>
    </xf>
    <xf numFmtId="1" fontId="9" fillId="0" borderId="12" xfId="0" applyNumberFormat="1" applyFont="1" applyFill="1" applyBorder="1" applyAlignment="1">
      <alignment horizontal="center" vertical="center"/>
    </xf>
    <xf numFmtId="1" fontId="9" fillId="0" borderId="14" xfId="0" applyNumberFormat="1" applyFont="1" applyFill="1" applyBorder="1" applyAlignment="1">
      <alignment horizontal="left" vertical="center"/>
    </xf>
    <xf numFmtId="0" fontId="8" fillId="0" borderId="0" xfId="0" applyFont="1" applyFill="1" applyAlignment="1">
      <alignment vertical="center" wrapText="1"/>
    </xf>
    <xf numFmtId="0" fontId="10" fillId="0" borderId="8"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0" fontId="29" fillId="0" borderId="0" xfId="0" applyFont="1" applyAlignment="1">
      <alignment vertical="center"/>
    </xf>
    <xf numFmtId="0" fontId="27" fillId="0" borderId="0" xfId="0" applyFont="1" applyAlignment="1">
      <alignment vertical="center"/>
    </xf>
    <xf numFmtId="0" fontId="0" fillId="0" borderId="0" xfId="0" applyAlignment="1">
      <alignment vertical="center"/>
    </xf>
    <xf numFmtId="0" fontId="16" fillId="4" borderId="0" xfId="0" applyFont="1" applyFill="1" applyBorder="1" applyAlignment="1">
      <alignment horizontal="center" vertical="center"/>
    </xf>
    <xf numFmtId="0" fontId="2" fillId="10" borderId="30" xfId="0" applyFont="1" applyFill="1" applyBorder="1" applyAlignment="1" applyProtection="1">
      <alignment horizontal="left" vertical="center" wrapText="1"/>
    </xf>
    <xf numFmtId="0" fontId="5" fillId="10" borderId="30" xfId="0" applyFont="1" applyFill="1" applyBorder="1" applyAlignment="1" applyProtection="1">
      <alignment vertical="top" wrapText="1"/>
      <protection locked="0"/>
    </xf>
    <xf numFmtId="0" fontId="1" fillId="10" borderId="7" xfId="0" applyFont="1" applyFill="1" applyBorder="1" applyAlignment="1" applyProtection="1">
      <alignment vertical="top" textRotation="180" wrapText="1"/>
    </xf>
    <xf numFmtId="0" fontId="6" fillId="10" borderId="30" xfId="0" applyFont="1" applyFill="1" applyBorder="1" applyAlignment="1" applyProtection="1">
      <alignment horizontal="center" vertical="center" wrapText="1"/>
    </xf>
    <xf numFmtId="0" fontId="34" fillId="10" borderId="0" xfId="0" applyFont="1" applyFill="1" applyBorder="1" applyAlignment="1" applyProtection="1">
      <alignment horizontal="right" vertical="center" wrapText="1"/>
      <protection locked="0"/>
    </xf>
    <xf numFmtId="0" fontId="34" fillId="10" borderId="33" xfId="0" applyFont="1" applyFill="1" applyBorder="1" applyAlignment="1" applyProtection="1">
      <alignment horizontal="right" vertical="center" wrapText="1"/>
      <protection locked="0"/>
    </xf>
    <xf numFmtId="0" fontId="3" fillId="10" borderId="3" xfId="0" applyFont="1" applyFill="1" applyBorder="1" applyAlignment="1" applyProtection="1">
      <alignment horizontal="center" vertical="center" wrapText="1"/>
    </xf>
    <xf numFmtId="0" fontId="3" fillId="10" borderId="2" xfId="0" applyFont="1" applyFill="1" applyBorder="1" applyAlignment="1" applyProtection="1">
      <alignment horizontal="center" vertical="center" wrapText="1"/>
    </xf>
    <xf numFmtId="0" fontId="15" fillId="10" borderId="29" xfId="0" applyFont="1" applyFill="1" applyBorder="1" applyAlignment="1" applyProtection="1">
      <alignment vertical="center" textRotation="180" wrapText="1"/>
    </xf>
    <xf numFmtId="0" fontId="3" fillId="10" borderId="1" xfId="0" applyFont="1" applyFill="1" applyBorder="1" applyAlignment="1" applyProtection="1">
      <alignment horizontal="center" vertical="center" wrapText="1"/>
    </xf>
    <xf numFmtId="0" fontId="1" fillId="10" borderId="29" xfId="0" applyFont="1" applyFill="1" applyBorder="1" applyAlignment="1" applyProtection="1">
      <alignment vertical="center" textRotation="180" wrapText="1"/>
    </xf>
    <xf numFmtId="0" fontId="15" fillId="10" borderId="13" xfId="0" applyFont="1" applyFill="1" applyBorder="1" applyAlignment="1" applyProtection="1">
      <alignment vertical="center" textRotation="180" wrapText="1"/>
    </xf>
    <xf numFmtId="0" fontId="1" fillId="10" borderId="33" xfId="0" applyFont="1" applyFill="1" applyBorder="1" applyAlignment="1" applyProtection="1">
      <alignment vertical="center" textRotation="180" wrapText="1"/>
    </xf>
    <xf numFmtId="0" fontId="17" fillId="10" borderId="15" xfId="0" applyFont="1" applyFill="1" applyBorder="1" applyAlignment="1" applyProtection="1">
      <alignment vertical="top" textRotation="180" wrapText="1"/>
    </xf>
    <xf numFmtId="0" fontId="15" fillId="10" borderId="29" xfId="0" applyFont="1" applyFill="1" applyBorder="1" applyAlignment="1" applyProtection="1">
      <alignment vertical="top" textRotation="180" wrapText="1"/>
    </xf>
    <xf numFmtId="0" fontId="15" fillId="10" borderId="15" xfId="0" applyFont="1" applyFill="1" applyBorder="1" applyAlignment="1" applyProtection="1">
      <alignment vertical="center" textRotation="180" wrapText="1"/>
    </xf>
    <xf numFmtId="1" fontId="33" fillId="10" borderId="34" xfId="0" applyNumberFormat="1" applyFont="1" applyFill="1" applyBorder="1" applyAlignment="1" applyProtection="1">
      <alignment horizontal="center" vertical="center" wrapText="1"/>
      <protection locked="0"/>
    </xf>
    <xf numFmtId="0" fontId="2" fillId="10" borderId="33" xfId="0" applyFont="1" applyFill="1" applyBorder="1" applyAlignment="1" applyProtection="1">
      <alignment horizontal="left" vertical="center" wrapText="1"/>
    </xf>
    <xf numFmtId="1" fontId="33" fillId="10" borderId="14" xfId="0" applyNumberFormat="1" applyFont="1" applyFill="1" applyBorder="1" applyAlignment="1" applyProtection="1">
      <alignment horizontal="center" vertical="center" wrapText="1"/>
      <protection locked="0"/>
    </xf>
    <xf numFmtId="0" fontId="2" fillId="10" borderId="12" xfId="0" applyFont="1" applyFill="1" applyBorder="1" applyAlignment="1" applyProtection="1">
      <alignment vertical="top" wrapText="1"/>
      <protection locked="0"/>
    </xf>
    <xf numFmtId="0" fontId="34" fillId="10" borderId="12" xfId="0" applyFont="1" applyFill="1" applyBorder="1" applyAlignment="1" applyProtection="1">
      <alignment horizontal="right" vertical="center" wrapText="1"/>
      <protection locked="0"/>
    </xf>
    <xf numFmtId="0" fontId="1" fillId="10" borderId="19" xfId="0" applyFont="1" applyFill="1" applyBorder="1" applyAlignment="1" applyProtection="1">
      <alignment vertical="top" textRotation="180" wrapText="1"/>
    </xf>
    <xf numFmtId="0" fontId="3" fillId="0" borderId="0" xfId="0" applyFont="1" applyAlignment="1">
      <alignment vertical="center" wrapText="1"/>
    </xf>
    <xf numFmtId="0" fontId="3" fillId="10" borderId="35" xfId="0" applyFont="1" applyFill="1" applyBorder="1" applyAlignment="1" applyProtection="1">
      <alignment horizontal="center" vertical="center" wrapText="1"/>
    </xf>
    <xf numFmtId="0" fontId="2" fillId="10" borderId="3" xfId="0" applyFont="1" applyFill="1" applyBorder="1" applyAlignment="1" applyProtection="1">
      <alignment vertical="top" wrapText="1"/>
      <protection locked="0"/>
    </xf>
    <xf numFmtId="0" fontId="3" fillId="0" borderId="35"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10" borderId="11" xfId="0" applyFont="1" applyFill="1" applyBorder="1" applyAlignment="1" applyProtection="1">
      <alignment horizontal="center" vertical="center" wrapText="1"/>
    </xf>
    <xf numFmtId="0" fontId="2" fillId="10" borderId="36" xfId="0" applyFont="1" applyFill="1" applyBorder="1" applyAlignment="1" applyProtection="1">
      <alignment vertical="top" wrapText="1"/>
      <protection locked="0"/>
    </xf>
    <xf numFmtId="0" fontId="3" fillId="0" borderId="36" xfId="0" applyFont="1" applyBorder="1" applyAlignment="1">
      <alignment vertical="center" wrapText="1"/>
    </xf>
    <xf numFmtId="0" fontId="10" fillId="0" borderId="0" xfId="0" applyFont="1" applyFill="1" applyAlignment="1">
      <alignment vertical="center"/>
    </xf>
    <xf numFmtId="1" fontId="25" fillId="2" borderId="37" xfId="0" applyNumberFormat="1" applyFont="1" applyFill="1" applyBorder="1" applyAlignment="1">
      <alignment vertical="center"/>
    </xf>
    <xf numFmtId="1" fontId="25" fillId="2" borderId="33" xfId="0" applyNumberFormat="1" applyFont="1" applyFill="1" applyBorder="1" applyAlignment="1">
      <alignment vertical="center"/>
    </xf>
    <xf numFmtId="1" fontId="25" fillId="2" borderId="38" xfId="0" applyNumberFormat="1" applyFont="1" applyFill="1" applyBorder="1" applyAlignment="1">
      <alignment horizontal="left" vertical="center"/>
    </xf>
    <xf numFmtId="0" fontId="18" fillId="7" borderId="24" xfId="0" applyFont="1" applyFill="1" applyBorder="1" applyAlignment="1"/>
    <xf numFmtId="0" fontId="18" fillId="7" borderId="0" xfId="0" applyFont="1" applyFill="1" applyBorder="1"/>
    <xf numFmtId="0" fontId="23" fillId="7" borderId="0" xfId="0" applyFont="1" applyFill="1" applyBorder="1"/>
    <xf numFmtId="0" fontId="23" fillId="7" borderId="0" xfId="0" applyFont="1" applyFill="1" applyBorder="1" applyAlignment="1">
      <alignment horizontal="left"/>
    </xf>
    <xf numFmtId="0" fontId="0" fillId="0" borderId="40" xfId="0" applyBorder="1"/>
    <xf numFmtId="0" fontId="6" fillId="0" borderId="41" xfId="0" applyFont="1" applyBorder="1"/>
    <xf numFmtId="0" fontId="0" fillId="0" borderId="42" xfId="0" applyBorder="1"/>
    <xf numFmtId="1" fontId="0" fillId="0" borderId="42" xfId="0" applyNumberFormat="1" applyBorder="1"/>
    <xf numFmtId="1" fontId="0" fillId="0" borderId="42" xfId="0" applyNumberFormat="1" applyBorder="1" applyAlignment="1">
      <alignment horizontal="left"/>
    </xf>
    <xf numFmtId="0" fontId="0" fillId="0" borderId="36" xfId="0" applyBorder="1"/>
    <xf numFmtId="0" fontId="11" fillId="0" borderId="0" xfId="0" applyFont="1" applyFill="1" applyAlignment="1">
      <alignment horizontal="center" vertical="center" wrapText="1"/>
    </xf>
    <xf numFmtId="2" fontId="26" fillId="0" borderId="0" xfId="0" applyNumberFormat="1" applyFont="1" applyFill="1"/>
    <xf numFmtId="0" fontId="36" fillId="0" borderId="0" xfId="0" applyFont="1" applyFill="1" applyBorder="1" applyAlignment="1">
      <alignment vertical="center" wrapText="1"/>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10" borderId="2" xfId="0" applyFont="1" applyFill="1" applyBorder="1" applyAlignment="1">
      <alignment vertical="center" wrapText="1"/>
    </xf>
    <xf numFmtId="49" fontId="13" fillId="0" borderId="0" xfId="0" applyNumberFormat="1" applyFont="1" applyFill="1" applyBorder="1" applyAlignment="1">
      <alignment horizontal="center" vertical="center" wrapText="1"/>
    </xf>
    <xf numFmtId="0" fontId="35" fillId="0" borderId="0" xfId="0" applyFont="1" applyFill="1" applyAlignment="1">
      <alignment horizontal="center" vertical="center" wrapText="1"/>
    </xf>
    <xf numFmtId="0" fontId="7" fillId="0" borderId="2"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36" fillId="0" borderId="23" xfId="0" applyFont="1" applyFill="1" applyBorder="1" applyAlignment="1">
      <alignment vertical="center" wrapText="1"/>
    </xf>
    <xf numFmtId="0" fontId="36" fillId="0" borderId="25" xfId="0" applyFont="1" applyFill="1" applyBorder="1" applyAlignment="1">
      <alignment vertical="center" wrapText="1"/>
    </xf>
    <xf numFmtId="0" fontId="7" fillId="0" borderId="11" xfId="0"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0" fontId="7" fillId="0" borderId="11" xfId="0" applyFont="1" applyFill="1" applyBorder="1" applyAlignment="1">
      <alignment vertical="top" wrapText="1"/>
    </xf>
    <xf numFmtId="0" fontId="12" fillId="0" borderId="14" xfId="0" applyFont="1" applyFill="1" applyBorder="1" applyAlignment="1">
      <alignment vertical="top"/>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14" fontId="7" fillId="0" borderId="11" xfId="0" applyNumberFormat="1" applyFont="1" applyFill="1" applyBorder="1" applyAlignment="1">
      <alignment horizontal="left" vertical="center" wrapText="1"/>
    </xf>
    <xf numFmtId="0" fontId="8" fillId="0" borderId="0" xfId="0" applyFont="1" applyFill="1" applyAlignment="1">
      <alignment horizontal="center" vertical="center" wrapText="1"/>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14" fillId="0" borderId="0" xfId="0" applyFont="1" applyFill="1" applyAlignment="1">
      <alignment horizontal="center" vertical="center" wrapText="1"/>
    </xf>
    <xf numFmtId="0" fontId="7" fillId="0" borderId="19"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8" fillId="0" borderId="1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0" xfId="0" applyFont="1" applyFill="1" applyAlignment="1">
      <alignment horizontal="center" vertical="center" wrapText="1"/>
    </xf>
    <xf numFmtId="0" fontId="10" fillId="0" borderId="8" xfId="0" applyFont="1" applyFill="1" applyBorder="1" applyAlignment="1">
      <alignment horizontal="center" vertical="center"/>
    </xf>
    <xf numFmtId="0" fontId="7" fillId="0" borderId="11" xfId="0" applyFont="1" applyFill="1" applyBorder="1" applyAlignment="1">
      <alignment vertical="center" wrapText="1"/>
    </xf>
    <xf numFmtId="0" fontId="7" fillId="0" borderId="14" xfId="0" applyFont="1" applyFill="1" applyBorder="1" applyAlignment="1">
      <alignment vertical="center" wrapText="1"/>
    </xf>
    <xf numFmtId="0" fontId="0" fillId="0" borderId="0" xfId="0" applyBorder="1" applyAlignment="1">
      <alignment vertical="top" textRotation="180" wrapText="1"/>
    </xf>
    <xf numFmtId="0" fontId="16" fillId="10" borderId="9" xfId="0" applyFont="1" applyFill="1" applyBorder="1" applyAlignment="1" applyProtection="1">
      <alignment horizontal="center" vertical="center" wrapText="1"/>
    </xf>
    <xf numFmtId="0" fontId="16" fillId="10" borderId="30" xfId="0" applyFont="1" applyFill="1" applyBorder="1" applyAlignment="1" applyProtection="1">
      <alignment horizontal="center" vertical="center" wrapText="1"/>
    </xf>
    <xf numFmtId="0" fontId="16" fillId="10" borderId="10" xfId="0" applyFont="1" applyFill="1" applyBorder="1" applyAlignment="1" applyProtection="1">
      <alignment horizontal="center" vertical="center" wrapText="1"/>
    </xf>
    <xf numFmtId="0" fontId="16" fillId="10" borderId="9" xfId="0" applyFont="1" applyFill="1" applyBorder="1" applyAlignment="1">
      <alignment horizontal="center" vertical="center"/>
    </xf>
    <xf numFmtId="0" fontId="16" fillId="10" borderId="10" xfId="0" applyFont="1" applyFill="1" applyBorder="1" applyAlignment="1">
      <alignment horizontal="center" vertical="center"/>
    </xf>
    <xf numFmtId="0" fontId="20" fillId="10" borderId="26" xfId="0" applyFont="1" applyFill="1" applyBorder="1" applyAlignment="1" applyProtection="1">
      <alignment horizontal="left" vertical="top" wrapText="1"/>
    </xf>
    <xf numFmtId="0" fontId="20" fillId="10" borderId="4" xfId="0" applyFont="1" applyFill="1" applyBorder="1" applyAlignment="1" applyProtection="1">
      <alignment horizontal="left" vertical="top" wrapText="1"/>
    </xf>
    <xf numFmtId="0" fontId="20" fillId="10" borderId="5" xfId="0" applyFont="1" applyFill="1" applyBorder="1" applyAlignment="1" applyProtection="1">
      <alignment horizontal="left" vertical="top" wrapText="1"/>
    </xf>
    <xf numFmtId="0" fontId="1" fillId="10" borderId="6" xfId="0" applyFont="1" applyFill="1" applyBorder="1" applyAlignment="1" applyProtection="1">
      <alignment horizontal="center" vertical="top" textRotation="180" wrapText="1"/>
    </xf>
    <xf numFmtId="0" fontId="1" fillId="10" borderId="9" xfId="0" applyFont="1" applyFill="1" applyBorder="1" applyAlignment="1" applyProtection="1">
      <alignment horizontal="center" vertical="center" wrapText="1"/>
    </xf>
    <xf numFmtId="0" fontId="1" fillId="10" borderId="31" xfId="0" applyFont="1" applyFill="1" applyBorder="1" applyAlignment="1" applyProtection="1">
      <alignment horizontal="center" vertical="center" wrapText="1"/>
    </xf>
    <xf numFmtId="0" fontId="1" fillId="10" borderId="27" xfId="0" applyFont="1" applyFill="1" applyBorder="1" applyAlignment="1" applyProtection="1">
      <alignment horizontal="center" vertical="top" textRotation="180" wrapText="1"/>
    </xf>
    <xf numFmtId="0" fontId="1" fillId="10" borderId="28" xfId="0" applyFont="1" applyFill="1" applyBorder="1" applyAlignment="1" applyProtection="1">
      <alignment horizontal="center" vertical="top" textRotation="180" wrapText="1"/>
    </xf>
    <xf numFmtId="0" fontId="1" fillId="10" borderId="32" xfId="0" applyFont="1" applyFill="1" applyBorder="1" applyAlignment="1" applyProtection="1">
      <alignment horizontal="center" vertical="top" textRotation="180" wrapText="1"/>
    </xf>
    <xf numFmtId="0" fontId="6" fillId="10" borderId="26"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9" fillId="2" borderId="15" xfId="0" applyFont="1" applyFill="1" applyBorder="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7" fillId="0" borderId="7" xfId="0" applyFont="1" applyBorder="1" applyAlignment="1"/>
    <xf numFmtId="0" fontId="7" fillId="0" borderId="0" xfId="0" applyFont="1" applyBorder="1" applyAlignment="1"/>
    <xf numFmtId="0" fontId="7" fillId="0" borderId="40" xfId="0" applyFont="1" applyBorder="1" applyAlignment="1"/>
    <xf numFmtId="0" fontId="7" fillId="0" borderId="24" xfId="0" applyFont="1" applyBorder="1" applyAlignment="1">
      <alignment horizontal="center"/>
    </xf>
    <xf numFmtId="0" fontId="7" fillId="0" borderId="0" xfId="0" applyFont="1" applyBorder="1" applyAlignment="1">
      <alignment horizontal="center"/>
    </xf>
    <xf numFmtId="0" fontId="7" fillId="0" borderId="40" xfId="0" applyFont="1" applyBorder="1" applyAlignment="1">
      <alignment horizontal="center"/>
    </xf>
    <xf numFmtId="0" fontId="7" fillId="0" borderId="24" xfId="0" applyFont="1" applyBorder="1" applyAlignment="1">
      <alignment horizontal="center" wrapText="1"/>
    </xf>
    <xf numFmtId="0" fontId="7" fillId="0" borderId="0" xfId="0" applyFont="1" applyBorder="1" applyAlignment="1">
      <alignment horizontal="center" wrapText="1"/>
    </xf>
    <xf numFmtId="0" fontId="0" fillId="0" borderId="0" xfId="0" applyBorder="1" applyAlignment="1"/>
    <xf numFmtId="0" fontId="0" fillId="0" borderId="40" xfId="0" applyBorder="1" applyAlignment="1"/>
    <xf numFmtId="0" fontId="25" fillId="2" borderId="15" xfId="0" applyFont="1" applyFill="1" applyBorder="1" applyAlignment="1">
      <alignment vertical="center"/>
    </xf>
    <xf numFmtId="0" fontId="25" fillId="2" borderId="9" xfId="0" applyFont="1" applyFill="1" applyBorder="1" applyAlignment="1">
      <alignment vertical="center"/>
    </xf>
    <xf numFmtId="0" fontId="25" fillId="2" borderId="37" xfId="0" applyFont="1" applyFill="1" applyBorder="1" applyAlignment="1">
      <alignment vertical="center"/>
    </xf>
    <xf numFmtId="0" fontId="25" fillId="2" borderId="33" xfId="0" applyFont="1" applyFill="1" applyBorder="1" applyAlignment="1">
      <alignment vertical="center"/>
    </xf>
    <xf numFmtId="0" fontId="25" fillId="2" borderId="34" xfId="0" applyFont="1" applyFill="1" applyBorder="1" applyAlignment="1">
      <alignment vertical="center"/>
    </xf>
    <xf numFmtId="0" fontId="32" fillId="6" borderId="24" xfId="0" applyFont="1" applyFill="1" applyBorder="1" applyAlignment="1">
      <alignment horizontal="left" vertical="top" wrapText="1"/>
    </xf>
    <xf numFmtId="0" fontId="32" fillId="6" borderId="0" xfId="0" applyFont="1" applyFill="1" applyBorder="1" applyAlignment="1">
      <alignment horizontal="left" vertical="top" wrapText="1"/>
    </xf>
    <xf numFmtId="0" fontId="30" fillId="0" borderId="39" xfId="0" applyFont="1" applyBorder="1" applyAlignment="1"/>
    <xf numFmtId="0" fontId="0" fillId="0" borderId="23" xfId="0" applyBorder="1" applyAlignment="1"/>
    <xf numFmtId="0" fontId="0" fillId="0" borderId="25" xfId="0" applyBorder="1" applyAlignment="1"/>
    <xf numFmtId="0" fontId="30" fillId="0" borderId="7" xfId="0" applyFont="1" applyBorder="1" applyAlignment="1"/>
    <xf numFmtId="0" fontId="30" fillId="0" borderId="24" xfId="0" applyFont="1" applyBorder="1" applyAlignment="1">
      <alignment horizontal="center" wrapText="1"/>
    </xf>
    <xf numFmtId="0" fontId="30" fillId="0" borderId="0" xfId="0" applyFont="1" applyBorder="1" applyAlignment="1">
      <alignment horizontal="center" wrapText="1"/>
    </xf>
    <xf numFmtId="0" fontId="25" fillId="0" borderId="24" xfId="0" applyFont="1" applyFill="1" applyBorder="1" applyAlignment="1">
      <alignment vertical="center"/>
    </xf>
    <xf numFmtId="0" fontId="31" fillId="0" borderId="0" xfId="0" applyFont="1" applyBorder="1" applyAlignment="1"/>
  </cellXfs>
  <cellStyles count="1">
    <cellStyle name="Normal" xfId="0" builtinId="0"/>
  </cellStyles>
  <dxfs count="48">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indexed="10"/>
        </patternFill>
      </fill>
    </dxf>
    <dxf>
      <fill>
        <patternFill>
          <bgColor indexed="13"/>
        </patternFill>
      </fill>
    </dxf>
    <dxf>
      <fill>
        <patternFill>
          <bgColor indexed="1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6803</xdr:colOff>
      <xdr:row>21</xdr:row>
      <xdr:rowOff>13607</xdr:rowOff>
    </xdr:from>
    <xdr:to>
      <xdr:col>11</xdr:col>
      <xdr:colOff>6803</xdr:colOff>
      <xdr:row>74</xdr:row>
      <xdr:rowOff>20411</xdr:rowOff>
    </xdr:to>
    <xdr:sp macro="" textlink="">
      <xdr:nvSpPr>
        <xdr:cNvPr id="2" name="TextBox 1"/>
        <xdr:cNvSpPr txBox="1"/>
      </xdr:nvSpPr>
      <xdr:spPr>
        <a:xfrm>
          <a:off x="6803" y="5048250"/>
          <a:ext cx="5810250" cy="928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sz="1100"/>
        </a:p>
        <a:p>
          <a:endParaRPr lang="hr-H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3</xdr:row>
      <xdr:rowOff>9525</xdr:rowOff>
    </xdr:from>
    <xdr:ext cx="8277224" cy="1076325"/>
    <xdr:sp macro="" textlink="">
      <xdr:nvSpPr>
        <xdr:cNvPr id="5" name="TextBox 4"/>
        <xdr:cNvSpPr txBox="1"/>
      </xdr:nvSpPr>
      <xdr:spPr>
        <a:xfrm>
          <a:off x="1" y="1571625"/>
          <a:ext cx="8277224" cy="10763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hr-HR" sz="1100"/>
            <a:t>Key points/ findings:</a:t>
          </a:r>
        </a:p>
        <a:p>
          <a:endParaRPr lang="hr-HR" sz="1100"/>
        </a:p>
      </xdr:txBody>
    </xdr:sp>
    <xdr:clientData/>
  </xdr:oneCellAnchor>
  <xdr:oneCellAnchor>
    <xdr:from>
      <xdr:col>0</xdr:col>
      <xdr:colOff>0</xdr:colOff>
      <xdr:row>0</xdr:row>
      <xdr:rowOff>209549</xdr:rowOff>
    </xdr:from>
    <xdr:ext cx="8267700" cy="1104901"/>
    <xdr:sp macro="" textlink="">
      <xdr:nvSpPr>
        <xdr:cNvPr id="6" name="TextBox 5"/>
        <xdr:cNvSpPr txBox="1"/>
      </xdr:nvSpPr>
      <xdr:spPr>
        <a:xfrm>
          <a:off x="0" y="209549"/>
          <a:ext cx="8267700" cy="1104901"/>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hr-HR" sz="1100" baseline="0"/>
            <a:t>Key points/ findings: </a:t>
          </a:r>
        </a:p>
        <a:p>
          <a:endParaRPr lang="hr-HR" sz="1100" baseline="0"/>
        </a:p>
      </xdr:txBody>
    </xdr:sp>
    <xdr:clientData/>
  </xdr:oneCellAnchor>
  <xdr:oneCellAnchor>
    <xdr:from>
      <xdr:col>0</xdr:col>
      <xdr:colOff>0</xdr:colOff>
      <xdr:row>4</xdr:row>
      <xdr:rowOff>219074</xdr:rowOff>
    </xdr:from>
    <xdr:ext cx="8258174" cy="1114426"/>
    <xdr:sp macro="" textlink="">
      <xdr:nvSpPr>
        <xdr:cNvPr id="7" name="TextBox 6"/>
        <xdr:cNvSpPr txBox="1"/>
      </xdr:nvSpPr>
      <xdr:spPr>
        <a:xfrm>
          <a:off x="0" y="2924174"/>
          <a:ext cx="8258174" cy="11144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hr-HR" sz="1100" baseline="0"/>
            <a:t>Key points/ findings: </a:t>
          </a:r>
        </a:p>
        <a:p>
          <a:endParaRPr lang="hr-HR" sz="1100" baseline="0"/>
        </a:p>
      </xdr:txBody>
    </xdr:sp>
    <xdr:clientData/>
  </xdr:oneCellAnchor>
  <xdr:oneCellAnchor>
    <xdr:from>
      <xdr:col>0</xdr:col>
      <xdr:colOff>0</xdr:colOff>
      <xdr:row>6</xdr:row>
      <xdr:rowOff>190499</xdr:rowOff>
    </xdr:from>
    <xdr:ext cx="8258175" cy="1095375"/>
    <xdr:sp macro="" textlink="">
      <xdr:nvSpPr>
        <xdr:cNvPr id="8" name="TextBox 7"/>
        <xdr:cNvSpPr txBox="1"/>
      </xdr:nvSpPr>
      <xdr:spPr>
        <a:xfrm>
          <a:off x="0" y="4257674"/>
          <a:ext cx="8258175" cy="1095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hr-HR" sz="1100" baseline="0"/>
            <a:t>Key points/ findings: </a:t>
          </a:r>
        </a:p>
        <a:p>
          <a:endParaRPr lang="hr-HR" sz="1100" baseline="0"/>
        </a:p>
      </xdr:txBody>
    </xdr:sp>
    <xdr:clientData/>
  </xdr:oneCellAnchor>
  <xdr:oneCellAnchor>
    <xdr:from>
      <xdr:col>0</xdr:col>
      <xdr:colOff>0</xdr:colOff>
      <xdr:row>9</xdr:row>
      <xdr:rowOff>0</xdr:rowOff>
    </xdr:from>
    <xdr:ext cx="8277224" cy="1104900"/>
    <xdr:sp macro="" textlink="">
      <xdr:nvSpPr>
        <xdr:cNvPr id="9" name="TextBox 8"/>
        <xdr:cNvSpPr txBox="1"/>
      </xdr:nvSpPr>
      <xdr:spPr>
        <a:xfrm>
          <a:off x="0" y="5591175"/>
          <a:ext cx="8277224"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hr-HR" sz="1100"/>
            <a:t>Key points/ findings: </a:t>
          </a:r>
        </a:p>
        <a:p>
          <a:endParaRPr lang="hr-HR" sz="1100"/>
        </a:p>
      </xdr:txBody>
    </xdr:sp>
    <xdr:clientData/>
  </xdr:oneCellAnchor>
  <xdr:oneCellAnchor>
    <xdr:from>
      <xdr:col>0</xdr:col>
      <xdr:colOff>0</xdr:colOff>
      <xdr:row>11</xdr:row>
      <xdr:rowOff>28574</xdr:rowOff>
    </xdr:from>
    <xdr:ext cx="8286750" cy="1076326"/>
    <xdr:sp macro="" textlink="">
      <xdr:nvSpPr>
        <xdr:cNvPr id="10" name="TextBox 9"/>
        <xdr:cNvSpPr txBox="1"/>
      </xdr:nvSpPr>
      <xdr:spPr>
        <a:xfrm>
          <a:off x="0" y="6934199"/>
          <a:ext cx="8286750" cy="10763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it-IT" sz="1100" baseline="0"/>
            <a:t>Other aspects to be indicated and not addressed by previous sections</a:t>
          </a:r>
          <a:r>
            <a:rPr lang="hr-HR" sz="1100" baseline="0"/>
            <a:t>: </a:t>
          </a:r>
        </a:p>
        <a:p>
          <a:endParaRPr lang="hr-HR" sz="1100" baseline="0"/>
        </a:p>
      </xdr:txBody>
    </xdr:sp>
    <xdr:clientData/>
  </xdr:oneCellAnchor>
  <xdr:oneCellAnchor>
    <xdr:from>
      <xdr:col>0</xdr:col>
      <xdr:colOff>0</xdr:colOff>
      <xdr:row>12</xdr:row>
      <xdr:rowOff>171449</xdr:rowOff>
    </xdr:from>
    <xdr:ext cx="8277224" cy="1123951"/>
    <xdr:sp macro="" textlink="">
      <xdr:nvSpPr>
        <xdr:cNvPr id="11" name="TextBox 9"/>
        <xdr:cNvSpPr txBox="1"/>
      </xdr:nvSpPr>
      <xdr:spPr>
        <a:xfrm>
          <a:off x="0" y="8220074"/>
          <a:ext cx="8277224" cy="1123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en-US" sz="1100" baseline="0"/>
            <a:t>Key points:</a:t>
          </a:r>
          <a:endParaRPr lang="hr-HR" sz="1100"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22" zoomScaleNormal="100" zoomScaleSheetLayoutView="100" workbookViewId="0">
      <selection activeCell="A20" sqref="A20:K20"/>
    </sheetView>
  </sheetViews>
  <sheetFormatPr defaultColWidth="9.109375" defaultRowHeight="13.8" x14ac:dyDescent="0.3"/>
  <cols>
    <col min="1" max="1" width="10.33203125" style="52" customWidth="1"/>
    <col min="2" max="2" width="13.6640625" style="52" customWidth="1"/>
    <col min="3" max="3" width="4.33203125" style="52" customWidth="1"/>
    <col min="4" max="4" width="1.44140625" style="52" customWidth="1"/>
    <col min="5" max="5" width="4.109375" style="52" customWidth="1"/>
    <col min="6" max="7" width="9.109375" style="52"/>
    <col min="8" max="8" width="8.109375" style="52" customWidth="1"/>
    <col min="9" max="9" width="12.33203125" style="52" customWidth="1"/>
    <col min="10" max="10" width="9.109375" style="52"/>
    <col min="11" max="11" width="5.33203125" style="52" customWidth="1"/>
    <col min="12" max="12" width="9.33203125" style="52" customWidth="1"/>
    <col min="13" max="13" width="10.109375" style="53" customWidth="1"/>
    <col min="14" max="14" width="6.88671875" style="53" customWidth="1"/>
    <col min="15" max="16384" width="9.109375" style="52"/>
  </cols>
  <sheetData>
    <row r="1" spans="1:15" ht="15" customHeight="1" x14ac:dyDescent="0.3">
      <c r="A1" s="118" t="s">
        <v>45</v>
      </c>
      <c r="B1" s="118"/>
      <c r="C1" s="118"/>
      <c r="D1" s="118"/>
      <c r="E1" s="118"/>
      <c r="F1" s="118"/>
      <c r="G1" s="118"/>
      <c r="H1" s="118"/>
      <c r="I1" s="118"/>
      <c r="J1" s="118"/>
      <c r="K1" s="118"/>
      <c r="M1" s="52" t="s">
        <v>38</v>
      </c>
      <c r="N1" s="52"/>
    </row>
    <row r="2" spans="1:15" ht="15.75" customHeight="1" x14ac:dyDescent="0.3">
      <c r="A2" s="126" t="s">
        <v>46</v>
      </c>
      <c r="B2" s="126"/>
      <c r="C2" s="126"/>
      <c r="D2" s="126"/>
      <c r="E2" s="126"/>
      <c r="F2" s="126"/>
      <c r="G2" s="126"/>
      <c r="H2" s="126"/>
      <c r="I2" s="126"/>
      <c r="J2" s="126"/>
      <c r="K2" s="126"/>
      <c r="M2" s="111">
        <f>(C12/E12)*100</f>
        <v>66.666666666666657</v>
      </c>
      <c r="N2" s="53">
        <f>IF(M2&gt;75, 1,)</f>
        <v>0</v>
      </c>
      <c r="O2" s="52" t="s">
        <v>39</v>
      </c>
    </row>
    <row r="3" spans="1:15" ht="15.6" x14ac:dyDescent="0.3">
      <c r="A3" s="119" t="s">
        <v>0</v>
      </c>
      <c r="B3" s="119"/>
      <c r="C3" s="119"/>
      <c r="D3" s="119"/>
      <c r="E3" s="119"/>
      <c r="F3" s="119"/>
      <c r="G3" s="119"/>
      <c r="H3" s="119"/>
      <c r="I3" s="119"/>
      <c r="J3" s="119"/>
      <c r="K3" s="119"/>
      <c r="N3" s="53">
        <f>IF(M2&gt;=50, 1,)</f>
        <v>1</v>
      </c>
      <c r="O3" s="52" t="s">
        <v>40</v>
      </c>
    </row>
    <row r="4" spans="1:15" ht="15" customHeight="1" x14ac:dyDescent="0.3">
      <c r="A4" s="120" t="s">
        <v>8</v>
      </c>
      <c r="B4" s="120"/>
      <c r="C4" s="121"/>
      <c r="D4" s="121"/>
      <c r="E4" s="121"/>
      <c r="F4" s="121"/>
      <c r="G4" s="121"/>
      <c r="H4" s="121"/>
      <c r="I4" s="121"/>
      <c r="J4" s="121"/>
      <c r="K4" s="122"/>
      <c r="N4" s="53">
        <f>IF(M2&lt;50, 1,)</f>
        <v>0</v>
      </c>
      <c r="O4" s="52" t="s">
        <v>41</v>
      </c>
    </row>
    <row r="5" spans="1:15" ht="15" customHeight="1" x14ac:dyDescent="0.3">
      <c r="A5" s="120" t="s">
        <v>19</v>
      </c>
      <c r="B5" s="120"/>
      <c r="C5" s="121"/>
      <c r="D5" s="121"/>
      <c r="E5" s="121"/>
      <c r="F5" s="121"/>
      <c r="G5" s="121"/>
      <c r="H5" s="121"/>
      <c r="I5" s="121"/>
      <c r="J5" s="121"/>
      <c r="K5" s="122"/>
      <c r="N5" s="53">
        <f>IF(M2&lt;20, 1,)</f>
        <v>0</v>
      </c>
      <c r="O5" s="52" t="s">
        <v>42</v>
      </c>
    </row>
    <row r="6" spans="1:15" ht="30" customHeight="1" x14ac:dyDescent="0.3">
      <c r="A6" s="154" t="s">
        <v>47</v>
      </c>
      <c r="B6" s="155"/>
      <c r="C6" s="125"/>
      <c r="D6" s="121"/>
      <c r="E6" s="121"/>
      <c r="F6" s="121"/>
      <c r="G6" s="121"/>
      <c r="H6" s="121"/>
      <c r="I6" s="121"/>
      <c r="J6" s="121"/>
      <c r="K6" s="122"/>
    </row>
    <row r="7" spans="1:15" ht="15" customHeight="1" x14ac:dyDescent="0.3">
      <c r="A7" s="120" t="s">
        <v>6</v>
      </c>
      <c r="B7" s="120"/>
      <c r="C7" s="125"/>
      <c r="D7" s="121"/>
      <c r="E7" s="121"/>
      <c r="F7" s="121"/>
      <c r="G7" s="121"/>
      <c r="H7" s="121"/>
      <c r="I7" s="121"/>
      <c r="J7" s="121"/>
      <c r="K7" s="122"/>
    </row>
    <row r="8" spans="1:15" ht="15" customHeight="1" x14ac:dyDescent="0.3">
      <c r="A8" s="120" t="s">
        <v>7</v>
      </c>
      <c r="B8" s="120"/>
      <c r="C8" s="125"/>
      <c r="D8" s="129"/>
      <c r="E8" s="129"/>
      <c r="F8" s="129"/>
      <c r="G8" s="129"/>
      <c r="H8" s="129"/>
      <c r="I8" s="129"/>
      <c r="J8" s="129"/>
      <c r="K8" s="130"/>
    </row>
    <row r="9" spans="1:15" ht="15" customHeight="1" x14ac:dyDescent="0.3">
      <c r="A9" s="120" t="s">
        <v>48</v>
      </c>
      <c r="B9" s="120"/>
      <c r="C9" s="131"/>
      <c r="D9" s="129"/>
      <c r="E9" s="129"/>
      <c r="F9" s="129"/>
      <c r="G9" s="129"/>
      <c r="H9" s="129"/>
      <c r="I9" s="129"/>
      <c r="J9" s="129"/>
      <c r="K9" s="130"/>
    </row>
    <row r="10" spans="1:15" ht="30" customHeight="1" x14ac:dyDescent="0.3">
      <c r="A10" s="154" t="s">
        <v>49</v>
      </c>
      <c r="B10" s="155"/>
      <c r="C10" s="125"/>
      <c r="D10" s="129"/>
      <c r="E10" s="129"/>
      <c r="F10" s="129"/>
      <c r="G10" s="129"/>
      <c r="H10" s="129"/>
      <c r="I10" s="129"/>
      <c r="J10" s="129"/>
      <c r="K10" s="130"/>
    </row>
    <row r="11" spans="1:15" ht="45" customHeight="1" x14ac:dyDescent="0.3">
      <c r="A11" s="127" t="s">
        <v>9</v>
      </c>
      <c r="B11" s="128"/>
      <c r="C11" s="125"/>
      <c r="D11" s="121"/>
      <c r="E11" s="121"/>
      <c r="F11" s="121"/>
      <c r="G11" s="121"/>
      <c r="H11" s="121"/>
      <c r="I11" s="121"/>
      <c r="J11" s="121"/>
      <c r="K11" s="122"/>
    </row>
    <row r="12" spans="1:15" ht="28.95" customHeight="1" x14ac:dyDescent="0.3">
      <c r="A12" s="123" t="s">
        <v>30</v>
      </c>
      <c r="B12" s="124"/>
      <c r="C12" s="54">
        <f>'Key points of the visit'!G15</f>
        <v>38</v>
      </c>
      <c r="D12" s="55" t="s">
        <v>12</v>
      </c>
      <c r="E12" s="56">
        <f>'Key points of the visit'!I15</f>
        <v>57</v>
      </c>
      <c r="F12" s="149" t="str">
        <f>IF(N2=1,"High level of compliance",IF(N3=1,"Medium level of compliance quality",IF(N4=1,"Low level of compliance",IF(N5=1,"Urgent need to address compliance issues"))))</f>
        <v>Medium level of compliance quality</v>
      </c>
      <c r="G12" s="149"/>
      <c r="H12" s="150"/>
      <c r="I12" s="151" t="s">
        <v>44</v>
      </c>
      <c r="J12" s="152"/>
      <c r="K12" s="57"/>
    </row>
    <row r="13" spans="1:15" ht="15" customHeight="1" x14ac:dyDescent="0.3">
      <c r="A13" s="112"/>
      <c r="B13" s="112"/>
      <c r="C13" s="113"/>
      <c r="D13" s="113"/>
      <c r="E13" s="114"/>
      <c r="F13" s="115"/>
      <c r="G13" s="115"/>
      <c r="H13" s="115"/>
      <c r="I13" s="116"/>
      <c r="J13" s="110"/>
      <c r="K13" s="57"/>
    </row>
    <row r="14" spans="1:15" ht="15" customHeight="1" thickBot="1" x14ac:dyDescent="0.35">
      <c r="A14" s="119" t="s">
        <v>1</v>
      </c>
      <c r="B14" s="119"/>
      <c r="C14" s="119"/>
      <c r="D14" s="119"/>
      <c r="E14" s="119"/>
      <c r="F14" s="119"/>
      <c r="G14" s="119"/>
      <c r="H14" s="119"/>
      <c r="I14" s="119"/>
      <c r="J14" s="119"/>
      <c r="K14" s="119"/>
    </row>
    <row r="15" spans="1:15" ht="28.2" thickBot="1" x14ac:dyDescent="0.35">
      <c r="A15" s="148" t="s">
        <v>2</v>
      </c>
      <c r="B15" s="148"/>
      <c r="C15" s="148" t="s">
        <v>3</v>
      </c>
      <c r="D15" s="148"/>
      <c r="E15" s="148"/>
      <c r="F15" s="148"/>
      <c r="G15" s="148"/>
      <c r="H15" s="148"/>
      <c r="I15" s="58" t="s">
        <v>13</v>
      </c>
      <c r="J15" s="153" t="s">
        <v>4</v>
      </c>
      <c r="K15" s="153"/>
    </row>
    <row r="16" spans="1:15" ht="15" customHeight="1" x14ac:dyDescent="0.3">
      <c r="A16" s="143" t="s">
        <v>50</v>
      </c>
      <c r="B16" s="144"/>
      <c r="C16" s="145"/>
      <c r="D16" s="146"/>
      <c r="E16" s="146"/>
      <c r="F16" s="146"/>
      <c r="G16" s="146"/>
      <c r="H16" s="147"/>
      <c r="I16" s="59"/>
      <c r="J16" s="133"/>
      <c r="K16" s="134"/>
    </row>
    <row r="17" spans="1:11" ht="30" customHeight="1" x14ac:dyDescent="0.3">
      <c r="A17" s="141" t="s">
        <v>5</v>
      </c>
      <c r="B17" s="142"/>
      <c r="C17" s="138"/>
      <c r="D17" s="139"/>
      <c r="E17" s="139"/>
      <c r="F17" s="139"/>
      <c r="G17" s="139"/>
      <c r="H17" s="140"/>
      <c r="I17" s="2"/>
      <c r="J17" s="135"/>
      <c r="K17" s="136"/>
    </row>
    <row r="18" spans="1:11" ht="30" customHeight="1" x14ac:dyDescent="0.3">
      <c r="A18" s="141" t="s">
        <v>51</v>
      </c>
      <c r="B18" s="142"/>
      <c r="C18" s="138"/>
      <c r="D18" s="139"/>
      <c r="E18" s="139"/>
      <c r="F18" s="139"/>
      <c r="G18" s="139"/>
      <c r="H18" s="140"/>
      <c r="I18" s="3"/>
      <c r="J18" s="135"/>
      <c r="K18" s="136"/>
    </row>
    <row r="19" spans="1:11" ht="30" customHeight="1" x14ac:dyDescent="0.3">
      <c r="A19" s="141" t="s">
        <v>52</v>
      </c>
      <c r="B19" s="142"/>
      <c r="C19" s="138"/>
      <c r="D19" s="139"/>
      <c r="E19" s="139"/>
      <c r="F19" s="139"/>
      <c r="G19" s="139"/>
      <c r="H19" s="140"/>
      <c r="I19" s="3"/>
      <c r="J19" s="135"/>
      <c r="K19" s="136"/>
    </row>
    <row r="20" spans="1:11" ht="15.6" x14ac:dyDescent="0.3">
      <c r="A20" s="137"/>
      <c r="B20" s="137"/>
      <c r="C20" s="137"/>
      <c r="D20" s="137"/>
      <c r="E20" s="137"/>
      <c r="F20" s="137"/>
      <c r="G20" s="137"/>
      <c r="H20" s="137"/>
      <c r="I20" s="137"/>
      <c r="J20" s="137"/>
      <c r="K20" s="137"/>
    </row>
    <row r="21" spans="1:11" ht="15" customHeight="1" x14ac:dyDescent="0.3">
      <c r="A21" s="96" t="s">
        <v>43</v>
      </c>
      <c r="B21" s="96"/>
      <c r="C21" s="96"/>
      <c r="D21" s="96"/>
      <c r="E21" s="96"/>
      <c r="F21" s="96"/>
      <c r="G21" s="57"/>
      <c r="H21" s="57"/>
      <c r="I21" s="57"/>
      <c r="J21" s="57"/>
      <c r="K21" s="57"/>
    </row>
    <row r="23" spans="1:11" ht="15" customHeight="1" x14ac:dyDescent="0.3">
      <c r="A23" s="132"/>
      <c r="B23" s="132"/>
      <c r="C23" s="132"/>
      <c r="D23" s="132"/>
      <c r="E23" s="132"/>
      <c r="F23" s="132"/>
      <c r="G23" s="132"/>
      <c r="H23" s="132"/>
      <c r="I23" s="132"/>
      <c r="J23" s="132"/>
      <c r="K23" s="132"/>
    </row>
    <row r="24" spans="1:11" ht="15" customHeight="1" x14ac:dyDescent="0.3">
      <c r="A24" s="132"/>
      <c r="B24" s="132"/>
      <c r="C24" s="132"/>
      <c r="D24" s="132"/>
      <c r="E24" s="132"/>
      <c r="F24" s="132"/>
      <c r="G24" s="132"/>
      <c r="H24" s="132"/>
      <c r="I24" s="132"/>
      <c r="J24" s="132"/>
      <c r="K24" s="132"/>
    </row>
    <row r="25" spans="1:11" ht="15" customHeight="1" x14ac:dyDescent="0.3">
      <c r="A25" s="132"/>
      <c r="B25" s="132"/>
      <c r="C25" s="132"/>
      <c r="D25" s="132"/>
      <c r="E25" s="132"/>
      <c r="F25" s="132"/>
      <c r="G25" s="132"/>
      <c r="H25" s="132"/>
      <c r="I25" s="132"/>
      <c r="J25" s="132"/>
      <c r="K25" s="132"/>
    </row>
    <row r="26" spans="1:11" ht="15" customHeight="1" x14ac:dyDescent="0.3">
      <c r="A26" s="132"/>
      <c r="B26" s="132"/>
      <c r="C26" s="132"/>
      <c r="D26" s="132"/>
      <c r="E26" s="132"/>
      <c r="F26" s="132"/>
      <c r="G26" s="132"/>
      <c r="H26" s="132"/>
      <c r="I26" s="132"/>
      <c r="J26" s="132"/>
      <c r="K26" s="132"/>
    </row>
    <row r="27" spans="1:11" ht="15" customHeight="1" x14ac:dyDescent="0.3">
      <c r="A27" s="132"/>
      <c r="B27" s="132"/>
      <c r="C27" s="132"/>
      <c r="D27" s="132"/>
      <c r="E27" s="132"/>
      <c r="F27" s="132"/>
      <c r="G27" s="132"/>
      <c r="H27" s="132"/>
      <c r="I27" s="132"/>
      <c r="J27" s="132"/>
      <c r="K27" s="132"/>
    </row>
    <row r="28" spans="1:11" ht="15" customHeight="1" x14ac:dyDescent="0.3">
      <c r="A28" s="132"/>
      <c r="B28" s="132"/>
      <c r="C28" s="132"/>
      <c r="D28" s="132"/>
      <c r="E28" s="132"/>
      <c r="F28" s="132"/>
      <c r="G28" s="132"/>
      <c r="H28" s="132"/>
      <c r="I28" s="132"/>
      <c r="J28" s="132"/>
      <c r="K28" s="132"/>
    </row>
    <row r="29" spans="1:11" ht="15" customHeight="1" x14ac:dyDescent="0.3">
      <c r="A29" s="132"/>
      <c r="B29" s="132"/>
      <c r="C29" s="132"/>
      <c r="D29" s="132"/>
      <c r="E29" s="132"/>
      <c r="F29" s="132"/>
      <c r="G29" s="132"/>
      <c r="H29" s="132"/>
      <c r="I29" s="132"/>
      <c r="J29" s="132"/>
      <c r="K29" s="132"/>
    </row>
    <row r="30" spans="1:11" ht="15" customHeight="1" x14ac:dyDescent="0.3">
      <c r="A30" s="132"/>
      <c r="B30" s="132"/>
      <c r="C30" s="132"/>
      <c r="D30" s="132"/>
      <c r="E30" s="132"/>
      <c r="F30" s="132"/>
      <c r="G30" s="132"/>
      <c r="H30" s="132"/>
      <c r="I30" s="132"/>
      <c r="J30" s="132"/>
      <c r="K30" s="132"/>
    </row>
    <row r="31" spans="1:11" ht="15" customHeight="1" x14ac:dyDescent="0.3">
      <c r="A31" s="132"/>
      <c r="B31" s="132"/>
      <c r="C31" s="132"/>
      <c r="D31" s="132"/>
      <c r="E31" s="132"/>
      <c r="F31" s="132"/>
      <c r="G31" s="132"/>
      <c r="H31" s="132"/>
      <c r="I31" s="132"/>
      <c r="J31" s="132"/>
      <c r="K31" s="132"/>
    </row>
    <row r="32" spans="1:11" ht="15" customHeight="1" x14ac:dyDescent="0.3">
      <c r="A32" s="132"/>
      <c r="B32" s="132"/>
      <c r="C32" s="132"/>
      <c r="D32" s="132"/>
      <c r="E32" s="132"/>
      <c r="F32" s="132"/>
      <c r="G32" s="132"/>
      <c r="H32" s="132"/>
      <c r="I32" s="132"/>
      <c r="J32" s="132"/>
      <c r="K32" s="132"/>
    </row>
    <row r="33" spans="1:11" ht="15" customHeight="1" x14ac:dyDescent="0.3">
      <c r="A33" s="132"/>
      <c r="B33" s="132"/>
      <c r="C33" s="132"/>
      <c r="D33" s="132"/>
      <c r="E33" s="132"/>
      <c r="F33" s="132"/>
      <c r="G33" s="132"/>
      <c r="H33" s="132"/>
      <c r="I33" s="132"/>
      <c r="J33" s="132"/>
      <c r="K33" s="132"/>
    </row>
    <row r="34" spans="1:11" ht="15" customHeight="1" x14ac:dyDescent="0.3">
      <c r="A34" s="132"/>
      <c r="B34" s="132"/>
      <c r="C34" s="132"/>
      <c r="D34" s="132"/>
      <c r="E34" s="132"/>
      <c r="F34" s="132"/>
      <c r="G34" s="132"/>
      <c r="H34" s="132"/>
      <c r="I34" s="132"/>
      <c r="J34" s="132"/>
      <c r="K34" s="132"/>
    </row>
    <row r="35" spans="1:11" ht="15" customHeight="1" x14ac:dyDescent="0.3">
      <c r="A35" s="132"/>
      <c r="B35" s="132"/>
      <c r="C35" s="132"/>
      <c r="D35" s="132"/>
      <c r="E35" s="132"/>
      <c r="F35" s="132"/>
      <c r="G35" s="132"/>
      <c r="H35" s="132"/>
      <c r="I35" s="132"/>
      <c r="J35" s="132"/>
      <c r="K35" s="132"/>
    </row>
    <row r="36" spans="1:11" ht="15" customHeight="1" x14ac:dyDescent="0.3">
      <c r="A36" s="132"/>
      <c r="B36" s="132"/>
      <c r="C36" s="132"/>
      <c r="D36" s="132"/>
      <c r="E36" s="132"/>
      <c r="F36" s="132"/>
      <c r="G36" s="132"/>
      <c r="H36" s="132"/>
      <c r="I36" s="132"/>
      <c r="J36" s="132"/>
      <c r="K36" s="132"/>
    </row>
    <row r="37" spans="1:11" ht="15" customHeight="1" x14ac:dyDescent="0.3">
      <c r="A37" s="132"/>
      <c r="B37" s="132"/>
      <c r="C37" s="132"/>
      <c r="D37" s="132"/>
      <c r="E37" s="132"/>
      <c r="F37" s="132"/>
      <c r="G37" s="132"/>
      <c r="H37" s="132"/>
      <c r="I37" s="132"/>
      <c r="J37" s="132"/>
      <c r="K37" s="132"/>
    </row>
    <row r="38" spans="1:11" ht="15" customHeight="1" x14ac:dyDescent="0.3">
      <c r="A38" s="132"/>
      <c r="B38" s="132"/>
      <c r="C38" s="132"/>
      <c r="D38" s="132"/>
      <c r="E38" s="132"/>
      <c r="F38" s="132"/>
      <c r="G38" s="132"/>
      <c r="H38" s="132"/>
      <c r="I38" s="132"/>
      <c r="J38" s="132"/>
      <c r="K38" s="132"/>
    </row>
    <row r="39" spans="1:11" ht="15" customHeight="1" x14ac:dyDescent="0.3">
      <c r="A39" s="132"/>
      <c r="B39" s="132"/>
      <c r="C39" s="132"/>
      <c r="D39" s="132"/>
      <c r="E39" s="132"/>
      <c r="F39" s="132"/>
      <c r="G39" s="132"/>
      <c r="H39" s="132"/>
      <c r="I39" s="132"/>
      <c r="J39" s="132"/>
      <c r="K39" s="132"/>
    </row>
    <row r="40" spans="1:11" ht="15" customHeight="1" x14ac:dyDescent="0.3">
      <c r="A40" s="132"/>
      <c r="B40" s="132"/>
      <c r="C40" s="132"/>
      <c r="D40" s="132"/>
      <c r="E40" s="132"/>
      <c r="F40" s="132"/>
      <c r="G40" s="132"/>
      <c r="H40" s="132"/>
      <c r="I40" s="132"/>
      <c r="J40" s="132"/>
      <c r="K40" s="132"/>
    </row>
    <row r="41" spans="1:11" ht="15" customHeight="1" x14ac:dyDescent="0.3">
      <c r="A41" s="132"/>
      <c r="B41" s="132"/>
      <c r="C41" s="132"/>
      <c r="D41" s="132"/>
      <c r="E41" s="132"/>
      <c r="F41" s="132"/>
      <c r="G41" s="132"/>
      <c r="H41" s="132"/>
      <c r="I41" s="132"/>
      <c r="J41" s="132"/>
      <c r="K41" s="132"/>
    </row>
    <row r="42" spans="1:11" ht="15" customHeight="1" x14ac:dyDescent="0.3">
      <c r="A42" s="132"/>
      <c r="B42" s="132"/>
      <c r="C42" s="132"/>
      <c r="D42" s="132"/>
      <c r="E42" s="132"/>
      <c r="F42" s="132"/>
      <c r="G42" s="132"/>
      <c r="H42" s="132"/>
      <c r="I42" s="132"/>
      <c r="J42" s="132"/>
      <c r="K42" s="132"/>
    </row>
    <row r="43" spans="1:11" ht="15" customHeight="1" x14ac:dyDescent="0.3">
      <c r="A43" s="132"/>
      <c r="B43" s="132"/>
      <c r="C43" s="132"/>
      <c r="D43" s="132"/>
      <c r="E43" s="132"/>
      <c r="F43" s="132"/>
      <c r="G43" s="132"/>
      <c r="H43" s="132"/>
      <c r="I43" s="132"/>
      <c r="J43" s="132"/>
      <c r="K43" s="132"/>
    </row>
    <row r="44" spans="1:11" ht="15" customHeight="1" x14ac:dyDescent="0.3">
      <c r="A44" s="132"/>
      <c r="B44" s="132"/>
      <c r="C44" s="132"/>
      <c r="D44" s="132"/>
      <c r="E44" s="132"/>
      <c r="F44" s="132"/>
      <c r="G44" s="132"/>
      <c r="H44" s="132"/>
      <c r="I44" s="132"/>
      <c r="J44" s="132"/>
      <c r="K44" s="132"/>
    </row>
    <row r="45" spans="1:11" ht="15" customHeight="1" x14ac:dyDescent="0.3">
      <c r="A45" s="132"/>
      <c r="B45" s="132"/>
      <c r="C45" s="132"/>
      <c r="D45" s="132"/>
      <c r="E45" s="132"/>
      <c r="F45" s="132"/>
      <c r="G45" s="132"/>
      <c r="H45" s="132"/>
      <c r="I45" s="132"/>
      <c r="J45" s="132"/>
      <c r="K45" s="132"/>
    </row>
  </sheetData>
  <mergeCells count="40">
    <mergeCell ref="A6:B6"/>
    <mergeCell ref="C6:K6"/>
    <mergeCell ref="A10:B10"/>
    <mergeCell ref="C7:K7"/>
    <mergeCell ref="A14:K14"/>
    <mergeCell ref="A15:B15"/>
    <mergeCell ref="C15:H15"/>
    <mergeCell ref="F12:H12"/>
    <mergeCell ref="I12:J12"/>
    <mergeCell ref="J15:K15"/>
    <mergeCell ref="A23:K45"/>
    <mergeCell ref="J16:K16"/>
    <mergeCell ref="J19:K19"/>
    <mergeCell ref="A20:K20"/>
    <mergeCell ref="C19:H19"/>
    <mergeCell ref="A19:B19"/>
    <mergeCell ref="C18:H18"/>
    <mergeCell ref="J18:K18"/>
    <mergeCell ref="A16:B16"/>
    <mergeCell ref="C16:H16"/>
    <mergeCell ref="A18:B18"/>
    <mergeCell ref="A17:B17"/>
    <mergeCell ref="C17:H17"/>
    <mergeCell ref="J17:K17"/>
    <mergeCell ref="A1:K1"/>
    <mergeCell ref="A3:K3"/>
    <mergeCell ref="A5:B5"/>
    <mergeCell ref="C5:K5"/>
    <mergeCell ref="A12:B12"/>
    <mergeCell ref="C11:K11"/>
    <mergeCell ref="A2:K2"/>
    <mergeCell ref="A8:B8"/>
    <mergeCell ref="A9:B9"/>
    <mergeCell ref="A11:B11"/>
    <mergeCell ref="C8:K8"/>
    <mergeCell ref="C9:K9"/>
    <mergeCell ref="C10:K10"/>
    <mergeCell ref="A7:B7"/>
    <mergeCell ref="C4:K4"/>
    <mergeCell ref="A4:B4"/>
  </mergeCells>
  <phoneticPr fontId="4" type="noConversion"/>
  <conditionalFormatting sqref="F12:H13">
    <cfRule type="containsText" dxfId="47" priority="1" operator="containsText" text="Urgent">
      <formula>NOT(ISERROR(SEARCH("Urgent",F12)))</formula>
    </cfRule>
    <cfRule type="containsText" dxfId="46" priority="2" operator="containsText" text="Medium">
      <formula>NOT(ISERROR(SEARCH("Medium",F12)))</formula>
    </cfRule>
    <cfRule type="containsText" dxfId="45" priority="3" operator="containsText" text="Low">
      <formula>NOT(ISERROR(SEARCH("Low",F12)))</formula>
    </cfRule>
    <cfRule type="containsText" dxfId="44" priority="4" operator="containsText" text="High">
      <formula>NOT(ISERROR(SEARCH("High",F12)))</formula>
    </cfRule>
    <cfRule type="containsText" dxfId="43" priority="5" operator="containsText" text="Medium">
      <formula>NOT(ISERROR(SEARCH("Medium",F12)))</formula>
    </cfRule>
    <cfRule type="containsText" dxfId="42" priority="6" operator="containsText" text="Low quality">
      <formula>NOT(ISERROR(SEARCH("Low quality",F12)))</formula>
    </cfRule>
    <cfRule type="containsText" dxfId="41" priority="7" operator="containsText" text="Medium quality">
      <formula>NOT(ISERROR(SEARCH("Medium quality",F12)))</formula>
    </cfRule>
    <cfRule type="containsText" dxfId="40" priority="8" operator="containsText" text="High quality">
      <formula>NOT(ISERROR(SEARCH("High quality",F12)))</formula>
    </cfRule>
    <cfRule type="expression" dxfId="39" priority="11" stopIfTrue="1">
      <formula>M12</formula>
    </cfRule>
    <cfRule type="expression" dxfId="38" priority="12" stopIfTrue="1">
      <formula>N12</formula>
    </cfRule>
  </conditionalFormatting>
  <pageMargins left="0.75" right="0.75" top="0.6" bottom="0.79" header="0.5" footer="0.5"/>
  <pageSetup paperSize="9" orientation="portrait"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view="pageBreakPreview" zoomScaleSheetLayoutView="100" workbookViewId="0">
      <pane xSplit="4" ySplit="2" topLeftCell="E27" activePane="bottomRight" state="frozen"/>
      <selection pane="topRight" activeCell="E1" sqref="E1"/>
      <selection pane="bottomLeft" activeCell="A3" sqref="A3"/>
      <selection pane="bottomRight" activeCell="D29" sqref="D29"/>
    </sheetView>
  </sheetViews>
  <sheetFormatPr defaultRowHeight="13.2" x14ac:dyDescent="0.25"/>
  <cols>
    <col min="1" max="1" width="3.33203125" customWidth="1"/>
    <col min="2" max="2" width="12.5546875" customWidth="1"/>
    <col min="3" max="3" width="41.44140625" customWidth="1"/>
    <col min="4" max="4" width="42.88671875" customWidth="1"/>
    <col min="5" max="5" width="20.88671875" customWidth="1"/>
    <col min="6" max="6" width="22.88671875" style="26" customWidth="1"/>
    <col min="7" max="7" width="5.6640625" customWidth="1"/>
    <col min="8" max="8" width="4" style="16" customWidth="1"/>
    <col min="9" max="9" width="4.33203125" style="16" customWidth="1"/>
    <col min="10" max="10" width="7.109375" style="16" customWidth="1"/>
    <col min="11" max="11" width="6.5546875" style="16" customWidth="1"/>
    <col min="12" max="13" width="9.109375" style="16" customWidth="1"/>
    <col min="14" max="15" width="9.109375" customWidth="1"/>
  </cols>
  <sheetData>
    <row r="1" spans="1:17" ht="13.8" thickBot="1" x14ac:dyDescent="0.3">
      <c r="J1" s="17"/>
      <c r="N1" s="16"/>
      <c r="O1" s="16"/>
      <c r="P1" s="16"/>
      <c r="Q1" s="16"/>
    </row>
    <row r="2" spans="1:17" ht="54" customHeight="1" thickBot="1" x14ac:dyDescent="0.3">
      <c r="A2" s="35"/>
      <c r="B2" s="36" t="s">
        <v>17</v>
      </c>
      <c r="C2" s="37" t="s">
        <v>14</v>
      </c>
      <c r="D2" s="38" t="s">
        <v>15</v>
      </c>
      <c r="E2" s="37" t="s">
        <v>16</v>
      </c>
      <c r="F2" s="39" t="s">
        <v>18</v>
      </c>
      <c r="G2" s="21"/>
      <c r="J2" s="17"/>
      <c r="K2" s="40" t="s">
        <v>20</v>
      </c>
      <c r="O2" s="16"/>
      <c r="P2" s="16"/>
      <c r="Q2" s="16"/>
    </row>
    <row r="3" spans="1:17" ht="24.75" customHeight="1" thickBot="1" x14ac:dyDescent="0.3">
      <c r="A3" s="168"/>
      <c r="B3" s="162"/>
      <c r="C3" s="162"/>
      <c r="D3" s="162"/>
      <c r="E3" s="43" t="s">
        <v>20</v>
      </c>
      <c r="F3" s="162"/>
      <c r="G3" s="22"/>
      <c r="J3" s="18"/>
      <c r="K3" s="40" t="s">
        <v>21</v>
      </c>
      <c r="N3" s="16"/>
      <c r="O3" s="16"/>
      <c r="P3" s="16"/>
      <c r="Q3" s="16"/>
    </row>
    <row r="4" spans="1:17" ht="20.399999999999999" x14ac:dyDescent="0.25">
      <c r="A4" s="165"/>
      <c r="B4" s="163"/>
      <c r="C4" s="163"/>
      <c r="D4" s="163"/>
      <c r="E4" s="44" t="s">
        <v>21</v>
      </c>
      <c r="F4" s="163"/>
      <c r="G4" s="22"/>
      <c r="K4" s="41" t="s">
        <v>22</v>
      </c>
      <c r="N4" s="16"/>
      <c r="O4" s="16"/>
      <c r="P4" s="16"/>
      <c r="Q4" s="16"/>
    </row>
    <row r="5" spans="1:17" ht="31.2" thickBot="1" x14ac:dyDescent="0.3">
      <c r="A5" s="165"/>
      <c r="B5" s="163"/>
      <c r="C5" s="163"/>
      <c r="D5" s="163"/>
      <c r="E5" s="45" t="s">
        <v>22</v>
      </c>
      <c r="F5" s="163"/>
      <c r="G5" s="22"/>
      <c r="K5" s="42" t="s">
        <v>10</v>
      </c>
      <c r="N5" s="16"/>
      <c r="O5" s="16"/>
      <c r="P5" s="16"/>
      <c r="Q5" s="16"/>
    </row>
    <row r="6" spans="1:17" ht="13.8" thickBot="1" x14ac:dyDescent="0.3">
      <c r="A6" s="169"/>
      <c r="B6" s="164"/>
      <c r="C6" s="164"/>
      <c r="D6" s="164"/>
      <c r="E6" s="42" t="s">
        <v>10</v>
      </c>
      <c r="F6" s="164"/>
      <c r="G6" s="22"/>
      <c r="N6" s="16"/>
      <c r="O6" s="16"/>
      <c r="P6" s="16"/>
      <c r="Q6" s="16"/>
    </row>
    <row r="7" spans="1:17" s="62" customFormat="1" ht="22.5" customHeight="1" thickBot="1" x14ac:dyDescent="0.3">
      <c r="A7" s="166" t="s">
        <v>25</v>
      </c>
      <c r="B7" s="166"/>
      <c r="C7" s="166"/>
      <c r="D7" s="166"/>
      <c r="E7" s="166"/>
      <c r="F7" s="167"/>
      <c r="G7" s="60"/>
      <c r="H7" s="60"/>
      <c r="I7" s="60"/>
      <c r="J7" s="60"/>
      <c r="K7" s="61"/>
      <c r="L7" s="60"/>
      <c r="M7" s="61"/>
      <c r="N7" s="60"/>
      <c r="P7" s="61"/>
      <c r="Q7" s="61"/>
    </row>
    <row r="8" spans="1:17" ht="90" customHeight="1" x14ac:dyDescent="0.25">
      <c r="A8" s="171"/>
      <c r="B8" s="70">
        <v>1.1000000000000001</v>
      </c>
      <c r="C8" s="90" t="s">
        <v>66</v>
      </c>
      <c r="D8" s="46"/>
      <c r="E8" s="47" t="s">
        <v>21</v>
      </c>
      <c r="F8" s="27"/>
      <c r="G8" s="25">
        <f t="shared" ref="G8" si="0">IF(E8="Not applicable",4, 0)</f>
        <v>0</v>
      </c>
      <c r="H8" s="25">
        <f>IF(E8="Issues",1, 0)</f>
        <v>0</v>
      </c>
      <c r="I8" s="25">
        <f>IF(E8="Minor issues",2, 0)</f>
        <v>2</v>
      </c>
      <c r="J8" s="25">
        <f>IF(E8="No issues",3, 0)</f>
        <v>0</v>
      </c>
      <c r="K8" s="25"/>
      <c r="N8" s="16"/>
      <c r="O8" s="16"/>
      <c r="P8" s="16"/>
      <c r="Q8" s="16"/>
    </row>
    <row r="9" spans="1:17" ht="45" customHeight="1" x14ac:dyDescent="0.25">
      <c r="A9" s="172"/>
      <c r="B9" s="73">
        <v>1.2</v>
      </c>
      <c r="C9" s="92" t="s">
        <v>23</v>
      </c>
      <c r="D9" s="46"/>
      <c r="E9" s="47" t="s">
        <v>21</v>
      </c>
      <c r="F9" s="27"/>
      <c r="G9" s="25">
        <f t="shared" ref="G9:G14" si="1">IF(E9="Not applicable",4, 0)</f>
        <v>0</v>
      </c>
      <c r="H9" s="25">
        <f t="shared" ref="H9:H14" si="2">IF(E9="Issues",1, 0)</f>
        <v>0</v>
      </c>
      <c r="I9" s="25">
        <f t="shared" ref="I9:I14" si="3">IF(E9="Minor issues",2, 0)</f>
        <v>2</v>
      </c>
      <c r="J9" s="25">
        <f t="shared" ref="J9:J14" si="4">IF(E9="No issues",3, 0)</f>
        <v>0</v>
      </c>
      <c r="K9" s="25"/>
      <c r="N9" s="16"/>
      <c r="O9" s="16"/>
      <c r="P9" s="16"/>
      <c r="Q9" s="16"/>
    </row>
    <row r="10" spans="1:17" ht="75" customHeight="1" x14ac:dyDescent="0.25">
      <c r="A10" s="172"/>
      <c r="B10" s="73">
        <v>1.3</v>
      </c>
      <c r="C10" s="91" t="s">
        <v>24</v>
      </c>
      <c r="D10" s="46"/>
      <c r="E10" s="47" t="s">
        <v>21</v>
      </c>
      <c r="F10" s="27"/>
      <c r="G10" s="25">
        <f t="shared" si="1"/>
        <v>0</v>
      </c>
      <c r="H10" s="25">
        <f t="shared" si="2"/>
        <v>0</v>
      </c>
      <c r="I10" s="25">
        <f t="shared" si="3"/>
        <v>2</v>
      </c>
      <c r="J10" s="25">
        <f t="shared" si="4"/>
        <v>0</v>
      </c>
      <c r="K10" s="25"/>
      <c r="N10" s="16"/>
      <c r="O10" s="16"/>
      <c r="P10" s="16"/>
      <c r="Q10" s="16"/>
    </row>
    <row r="11" spans="1:17" ht="15" customHeight="1" x14ac:dyDescent="0.25">
      <c r="A11" s="172"/>
      <c r="B11" s="73">
        <v>1.4</v>
      </c>
      <c r="C11" s="91" t="s">
        <v>53</v>
      </c>
      <c r="D11" s="46"/>
      <c r="E11" s="47" t="s">
        <v>21</v>
      </c>
      <c r="F11" s="27"/>
      <c r="G11" s="25">
        <f t="shared" si="1"/>
        <v>0</v>
      </c>
      <c r="H11" s="25">
        <f t="shared" si="2"/>
        <v>0</v>
      </c>
      <c r="I11" s="25">
        <f t="shared" si="3"/>
        <v>2</v>
      </c>
      <c r="J11" s="25">
        <f t="shared" si="4"/>
        <v>0</v>
      </c>
      <c r="K11" s="25"/>
      <c r="N11" s="16"/>
      <c r="O11" s="16"/>
      <c r="P11" s="16"/>
      <c r="Q11" s="16"/>
    </row>
    <row r="12" spans="1:17" ht="75.599999999999994" customHeight="1" x14ac:dyDescent="0.25">
      <c r="A12" s="172"/>
      <c r="B12" s="73">
        <v>1.5</v>
      </c>
      <c r="C12" s="91" t="s">
        <v>68</v>
      </c>
      <c r="D12" s="46"/>
      <c r="E12" s="47" t="s">
        <v>21</v>
      </c>
      <c r="F12" s="27"/>
      <c r="G12" s="25">
        <f t="shared" si="1"/>
        <v>0</v>
      </c>
      <c r="H12" s="25">
        <f t="shared" si="2"/>
        <v>0</v>
      </c>
      <c r="I12" s="25">
        <f t="shared" si="3"/>
        <v>2</v>
      </c>
      <c r="J12" s="25">
        <f t="shared" si="4"/>
        <v>0</v>
      </c>
      <c r="K12" s="25"/>
      <c r="N12" s="16"/>
      <c r="O12" s="16"/>
      <c r="P12" s="16"/>
      <c r="Q12" s="16"/>
    </row>
    <row r="13" spans="1:17" ht="51" customHeight="1" x14ac:dyDescent="0.25">
      <c r="A13" s="172"/>
      <c r="B13" s="73">
        <v>1.6</v>
      </c>
      <c r="C13" s="91" t="s">
        <v>69</v>
      </c>
      <c r="D13" s="46"/>
      <c r="E13" s="47" t="s">
        <v>21</v>
      </c>
      <c r="F13" s="27"/>
      <c r="G13" s="25">
        <f t="shared" ref="G13" si="5">IF(E13="Not applicable",4, 0)</f>
        <v>0</v>
      </c>
      <c r="H13" s="25">
        <f t="shared" ref="H13" si="6">IF(E13="Issues",1, 0)</f>
        <v>0</v>
      </c>
      <c r="I13" s="25">
        <f t="shared" ref="I13" si="7">IF(E13="Minor issues",2, 0)</f>
        <v>2</v>
      </c>
      <c r="J13" s="25">
        <f t="shared" ref="J13" si="8">IF(E13="No issues",3, 0)</f>
        <v>0</v>
      </c>
      <c r="K13" s="25"/>
      <c r="N13" s="16"/>
      <c r="O13" s="16"/>
      <c r="P13" s="16"/>
      <c r="Q13" s="16"/>
    </row>
    <row r="14" spans="1:17" ht="60" customHeight="1" x14ac:dyDescent="0.25">
      <c r="A14" s="172"/>
      <c r="B14" s="73">
        <v>1.7</v>
      </c>
      <c r="C14" s="91" t="s">
        <v>65</v>
      </c>
      <c r="D14" s="46"/>
      <c r="E14" s="47" t="s">
        <v>21</v>
      </c>
      <c r="F14" s="27"/>
      <c r="G14" s="25">
        <f t="shared" si="1"/>
        <v>0</v>
      </c>
      <c r="H14" s="25">
        <f t="shared" si="2"/>
        <v>0</v>
      </c>
      <c r="I14" s="25">
        <f t="shared" si="3"/>
        <v>2</v>
      </c>
      <c r="J14" s="25">
        <f t="shared" si="4"/>
        <v>0</v>
      </c>
      <c r="K14" s="25"/>
      <c r="N14" s="16"/>
      <c r="O14" s="16"/>
      <c r="P14" s="16"/>
      <c r="Q14" s="16"/>
    </row>
    <row r="15" spans="1:17" ht="30" customHeight="1" thickBot="1" x14ac:dyDescent="0.3">
      <c r="A15" s="67"/>
      <c r="B15" s="81"/>
      <c r="C15" s="32"/>
      <c r="D15" s="68"/>
      <c r="E15" s="80"/>
      <c r="F15" s="33"/>
      <c r="G15" s="19">
        <f xml:space="preserve"> SUM(G8:G14)</f>
        <v>0</v>
      </c>
      <c r="H15" s="19">
        <f xml:space="preserve"> SUM(H8:H14)</f>
        <v>0</v>
      </c>
      <c r="I15" s="19">
        <f xml:space="preserve"> SUM(I8:I14)</f>
        <v>14</v>
      </c>
      <c r="J15" s="19">
        <f xml:space="preserve"> SUM(J8:J14)</f>
        <v>0</v>
      </c>
      <c r="K15" s="25">
        <f>SUM(H15:J15)</f>
        <v>14</v>
      </c>
      <c r="L15" s="16">
        <f>21-F15</f>
        <v>21</v>
      </c>
      <c r="M15" s="25">
        <f>K15/L15</f>
        <v>0.66666666666666663</v>
      </c>
      <c r="N15" s="25"/>
    </row>
    <row r="16" spans="1:17" s="62" customFormat="1" ht="22.5" customHeight="1" thickBot="1" x14ac:dyDescent="0.3">
      <c r="A16" s="72"/>
      <c r="B16" s="157" t="s">
        <v>26</v>
      </c>
      <c r="C16" s="157"/>
      <c r="D16" s="157"/>
      <c r="E16" s="158"/>
      <c r="F16" s="159"/>
      <c r="G16" s="60"/>
      <c r="H16" s="60"/>
      <c r="I16" s="60"/>
      <c r="J16" s="60"/>
      <c r="K16" s="61"/>
      <c r="L16" s="61"/>
      <c r="M16" s="61"/>
    </row>
    <row r="17" spans="1:14" ht="60" customHeight="1" x14ac:dyDescent="0.25">
      <c r="A17" s="168"/>
      <c r="B17" s="73">
        <v>2.1</v>
      </c>
      <c r="C17" s="90" t="s">
        <v>54</v>
      </c>
      <c r="D17" s="27"/>
      <c r="E17" s="28" t="s">
        <v>21</v>
      </c>
      <c r="F17" s="29"/>
      <c r="G17" s="25">
        <f>IF(E17="Not applicable",3, 0)</f>
        <v>0</v>
      </c>
      <c r="H17" s="25">
        <f>IF(E17="Issues",1, 0)</f>
        <v>0</v>
      </c>
      <c r="I17" s="25">
        <f>IF(E17="Minor issues",2, 0)</f>
        <v>2</v>
      </c>
      <c r="J17" s="25">
        <f>IF(E17="No issues",3, 0)</f>
        <v>0</v>
      </c>
      <c r="K17" s="25"/>
    </row>
    <row r="18" spans="1:14" ht="60" customHeight="1" x14ac:dyDescent="0.25">
      <c r="A18" s="165"/>
      <c r="B18" s="71">
        <v>2.2000000000000002</v>
      </c>
      <c r="C18" s="92" t="s">
        <v>55</v>
      </c>
      <c r="D18" s="30"/>
      <c r="E18" s="28" t="s">
        <v>21</v>
      </c>
      <c r="F18" s="29"/>
      <c r="G18" s="25">
        <f t="shared" ref="G18:G21" si="9">IF(E18="Not applicable",3, 0)</f>
        <v>0</v>
      </c>
      <c r="H18" s="25">
        <f t="shared" ref="H18:H21" si="10">IF(E18="Issues",1, 0)</f>
        <v>0</v>
      </c>
      <c r="I18" s="25">
        <f t="shared" ref="I18:I21" si="11">IF(E18="Minor issues",2, 0)</f>
        <v>2</v>
      </c>
      <c r="J18" s="25">
        <f t="shared" ref="J18:J21" si="12">IF(E18="No issues",3, 0)</f>
        <v>0</v>
      </c>
      <c r="K18" s="25"/>
    </row>
    <row r="19" spans="1:14" ht="105" customHeight="1" x14ac:dyDescent="0.25">
      <c r="A19" s="165"/>
      <c r="B19" s="93">
        <v>2.2999999999999998</v>
      </c>
      <c r="C19" s="92" t="s">
        <v>56</v>
      </c>
      <c r="D19" s="94"/>
      <c r="E19" s="28" t="s">
        <v>21</v>
      </c>
      <c r="F19" s="29"/>
      <c r="G19" s="25">
        <f t="shared" si="9"/>
        <v>0</v>
      </c>
      <c r="H19" s="25">
        <f t="shared" si="10"/>
        <v>0</v>
      </c>
      <c r="I19" s="25">
        <f t="shared" si="11"/>
        <v>2</v>
      </c>
      <c r="J19" s="25">
        <f t="shared" si="12"/>
        <v>0</v>
      </c>
      <c r="K19" s="25"/>
    </row>
    <row r="20" spans="1:14" ht="45" customHeight="1" x14ac:dyDescent="0.25">
      <c r="A20" s="165"/>
      <c r="B20" s="71">
        <v>2.4</v>
      </c>
      <c r="C20" s="86" t="s">
        <v>57</v>
      </c>
      <c r="D20" s="27"/>
      <c r="E20" s="28" t="s">
        <v>21</v>
      </c>
      <c r="F20" s="29"/>
      <c r="G20" s="25">
        <f t="shared" si="9"/>
        <v>0</v>
      </c>
      <c r="H20" s="25">
        <f t="shared" si="10"/>
        <v>0</v>
      </c>
      <c r="I20" s="25">
        <f t="shared" si="11"/>
        <v>2</v>
      </c>
      <c r="J20" s="25">
        <f t="shared" si="12"/>
        <v>0</v>
      </c>
      <c r="K20" s="25"/>
    </row>
    <row r="21" spans="1:14" ht="60" customHeight="1" x14ac:dyDescent="0.25">
      <c r="A21" s="170"/>
      <c r="B21" s="71">
        <v>2.5</v>
      </c>
      <c r="C21" s="117" t="s">
        <v>58</v>
      </c>
      <c r="D21" s="27"/>
      <c r="E21" s="28" t="s">
        <v>21</v>
      </c>
      <c r="F21" s="29"/>
      <c r="G21" s="25">
        <f t="shared" si="9"/>
        <v>0</v>
      </c>
      <c r="H21" s="25">
        <f t="shared" si="10"/>
        <v>0</v>
      </c>
      <c r="I21" s="25">
        <f t="shared" si="11"/>
        <v>2</v>
      </c>
      <c r="J21" s="25">
        <f t="shared" si="12"/>
        <v>0</v>
      </c>
      <c r="K21" s="25"/>
    </row>
    <row r="22" spans="1:14" s="26" customFormat="1" ht="30" customHeight="1" thickBot="1" x14ac:dyDescent="0.3">
      <c r="A22" s="74"/>
      <c r="B22" s="81"/>
      <c r="C22" s="31"/>
      <c r="D22" s="68"/>
      <c r="E22" s="80"/>
      <c r="F22" s="48"/>
      <c r="G22" s="19">
        <f xml:space="preserve"> SUM(G17:G21)</f>
        <v>0</v>
      </c>
      <c r="H22" s="19">
        <f xml:space="preserve"> SUM(H17:H21)</f>
        <v>0</v>
      </c>
      <c r="I22" s="19">
        <f xml:space="preserve"> SUM(I17:I21)</f>
        <v>10</v>
      </c>
      <c r="J22" s="19">
        <f xml:space="preserve"> SUM(J17:J21)</f>
        <v>0</v>
      </c>
      <c r="K22" s="16">
        <f>SUM(H22:J22)</f>
        <v>10</v>
      </c>
      <c r="L22" s="25">
        <f>15-G22</f>
        <v>15</v>
      </c>
      <c r="M22" s="25">
        <f>K22/L22</f>
        <v>0.66666666666666663</v>
      </c>
      <c r="N22" s="25"/>
    </row>
    <row r="23" spans="1:14" s="62" customFormat="1" ht="22.5" customHeight="1" thickBot="1" x14ac:dyDescent="0.3">
      <c r="A23" s="75"/>
      <c r="B23" s="157" t="s">
        <v>27</v>
      </c>
      <c r="C23" s="157"/>
      <c r="D23" s="157"/>
      <c r="E23" s="157"/>
      <c r="F23" s="159"/>
      <c r="G23" s="60"/>
      <c r="H23" s="60"/>
      <c r="I23" s="60"/>
      <c r="J23" s="60"/>
      <c r="K23" s="60"/>
      <c r="L23" s="61"/>
      <c r="M23" s="61"/>
    </row>
    <row r="24" spans="1:14" ht="105" customHeight="1" x14ac:dyDescent="0.25">
      <c r="A24" s="165"/>
      <c r="B24" s="73">
        <v>3.1</v>
      </c>
      <c r="C24" s="90" t="s">
        <v>59</v>
      </c>
      <c r="D24" s="27"/>
      <c r="E24" s="28" t="s">
        <v>21</v>
      </c>
      <c r="F24" s="29"/>
      <c r="G24" s="25">
        <f>IF(E24="Not applicable",3, 0)</f>
        <v>0</v>
      </c>
      <c r="H24" s="25">
        <f>IF(E24="Issues",1, 0)</f>
        <v>0</v>
      </c>
      <c r="I24" s="25">
        <f>IF(E24="Minor issues",2, 0)</f>
        <v>2</v>
      </c>
      <c r="J24" s="25">
        <f>IF(E24="No issues",3, 0)</f>
        <v>0</v>
      </c>
      <c r="K24" s="25"/>
    </row>
    <row r="25" spans="1:14" ht="135" customHeight="1" x14ac:dyDescent="0.25">
      <c r="A25" s="165"/>
      <c r="B25" s="71">
        <v>3.2</v>
      </c>
      <c r="C25" s="91" t="s">
        <v>67</v>
      </c>
      <c r="D25" s="30"/>
      <c r="E25" s="28" t="s">
        <v>21</v>
      </c>
      <c r="F25" s="29"/>
      <c r="G25" s="25">
        <f t="shared" ref="G25" si="13">IF(E25="Not applicable",3, 0)</f>
        <v>0</v>
      </c>
      <c r="H25" s="25">
        <f t="shared" ref="H25" si="14">IF(E25="Issues",1, 0)</f>
        <v>0</v>
      </c>
      <c r="I25" s="25">
        <f t="shared" ref="I25" si="15">IF(E25="Minor issues",2, 0)</f>
        <v>2</v>
      </c>
      <c r="J25" s="25">
        <f t="shared" ref="J25" si="16">IF(E25="No issues",3, 0)</f>
        <v>0</v>
      </c>
      <c r="K25" s="25"/>
    </row>
    <row r="26" spans="1:14" ht="30" customHeight="1" thickBot="1" x14ac:dyDescent="0.3">
      <c r="A26" s="76"/>
      <c r="B26" s="81"/>
      <c r="C26" s="32"/>
      <c r="D26" s="68"/>
      <c r="E26" s="80"/>
      <c r="F26" s="48"/>
      <c r="G26" s="19">
        <f xml:space="preserve"> SUM(G24:G25)</f>
        <v>0</v>
      </c>
      <c r="H26" s="19">
        <f xml:space="preserve"> SUM(H24:H25)</f>
        <v>0</v>
      </c>
      <c r="I26" s="19">
        <f xml:space="preserve"> SUM(I24:I25)</f>
        <v>4</v>
      </c>
      <c r="J26" s="19">
        <f xml:space="preserve"> SUM(J24:J25)</f>
        <v>0</v>
      </c>
      <c r="K26" s="19">
        <f>SUM(H26:J26)</f>
        <v>4</v>
      </c>
      <c r="L26" s="16">
        <f>6-G26</f>
        <v>6</v>
      </c>
      <c r="M26" s="25">
        <f>K26/L26</f>
        <v>0.66666666666666663</v>
      </c>
    </row>
    <row r="27" spans="1:14" ht="22.5" customHeight="1" thickBot="1" x14ac:dyDescent="0.3">
      <c r="A27" s="77"/>
      <c r="B27" s="157" t="s">
        <v>28</v>
      </c>
      <c r="C27" s="157"/>
      <c r="D27" s="157"/>
      <c r="E27" s="157"/>
      <c r="F27" s="159"/>
      <c r="G27" s="23"/>
      <c r="H27" s="19"/>
      <c r="I27" s="19"/>
      <c r="J27" s="19"/>
      <c r="K27" s="19"/>
    </row>
    <row r="28" spans="1:14" ht="38.4" customHeight="1" x14ac:dyDescent="0.25">
      <c r="A28" s="49"/>
      <c r="B28" s="87">
        <v>4.0999999999999996</v>
      </c>
      <c r="C28" s="89" t="s">
        <v>70</v>
      </c>
      <c r="D28" s="88"/>
      <c r="E28" s="28" t="s">
        <v>21</v>
      </c>
      <c r="F28" s="29"/>
      <c r="G28" s="25">
        <f>IF(E28="Not applicable",3, 0)</f>
        <v>0</v>
      </c>
      <c r="H28" s="25">
        <f>IF(E28="Issues",1, 0)</f>
        <v>0</v>
      </c>
      <c r="I28" s="25">
        <f>IF(E28="Minor issues",2, 0)</f>
        <v>2</v>
      </c>
      <c r="J28" s="25">
        <f>IF(E28="No issues",3, 0)</f>
        <v>0</v>
      </c>
      <c r="K28" s="25"/>
    </row>
    <row r="29" spans="1:14" ht="38.4" customHeight="1" x14ac:dyDescent="0.25">
      <c r="A29" s="50"/>
      <c r="B29" s="71">
        <v>4.2</v>
      </c>
      <c r="C29" s="91" t="s">
        <v>71</v>
      </c>
      <c r="D29" s="27"/>
      <c r="E29" s="28" t="s">
        <v>21</v>
      </c>
      <c r="F29" s="29"/>
      <c r="G29" s="25">
        <f>IF(E29="Not applicable",3, 0)</f>
        <v>0</v>
      </c>
      <c r="H29" s="25">
        <f>IF(E29="Issues",1, 0)</f>
        <v>0</v>
      </c>
      <c r="I29" s="25">
        <f>IF(E29="Minor issues",2, 0)</f>
        <v>2</v>
      </c>
      <c r="J29" s="25">
        <f>IF(E29="No issues",3, 0)</f>
        <v>0</v>
      </c>
      <c r="K29" s="25"/>
      <c r="L29" s="20"/>
    </row>
    <row r="30" spans="1:14" ht="30" customHeight="1" thickBot="1" x14ac:dyDescent="0.3">
      <c r="A30" s="78"/>
      <c r="B30" s="81"/>
      <c r="C30" s="64"/>
      <c r="D30" s="69"/>
      <c r="E30" s="80"/>
      <c r="F30" s="65"/>
      <c r="G30" s="19">
        <f xml:space="preserve"> SUM(G28:G29)</f>
        <v>0</v>
      </c>
      <c r="H30" s="19">
        <f xml:space="preserve"> SUM(H28:H29)</f>
        <v>0</v>
      </c>
      <c r="I30" s="19">
        <f xml:space="preserve"> SUM(I28:I29)</f>
        <v>4</v>
      </c>
      <c r="J30" s="19">
        <f xml:space="preserve"> SUM(J28:J29)</f>
        <v>0</v>
      </c>
      <c r="K30" s="16">
        <f>SUM(H30:J30)</f>
        <v>4</v>
      </c>
      <c r="L30" s="16">
        <f>6-G30</f>
        <v>6</v>
      </c>
      <c r="M30" s="25">
        <f>K30/L30</f>
        <v>0.66666666666666663</v>
      </c>
      <c r="N30" s="25"/>
    </row>
    <row r="31" spans="1:14" s="62" customFormat="1" ht="22.5" customHeight="1" thickBot="1" x14ac:dyDescent="0.3">
      <c r="A31" s="79"/>
      <c r="B31" s="160" t="s">
        <v>29</v>
      </c>
      <c r="C31" s="160"/>
      <c r="D31" s="160"/>
      <c r="E31" s="160"/>
      <c r="F31" s="161"/>
      <c r="G31" s="63"/>
      <c r="H31" s="60"/>
      <c r="I31" s="60"/>
      <c r="J31" s="60"/>
      <c r="K31" s="60"/>
      <c r="L31" s="61"/>
      <c r="M31" s="60"/>
    </row>
    <row r="32" spans="1:14" ht="30" customHeight="1" x14ac:dyDescent="0.25">
      <c r="A32" s="50"/>
      <c r="B32" s="70">
        <v>5.0999999999999996</v>
      </c>
      <c r="C32" s="90" t="s">
        <v>60</v>
      </c>
      <c r="D32" s="27"/>
      <c r="E32" s="28" t="s">
        <v>21</v>
      </c>
      <c r="F32" s="29"/>
      <c r="G32" s="25">
        <f>IF(E32="Not applicable",3, 0)</f>
        <v>0</v>
      </c>
      <c r="H32" s="25">
        <f>IF(E32="Issues",1, 0)</f>
        <v>0</v>
      </c>
      <c r="I32" s="25">
        <f>IF(E32="Minor issues",2, 0)</f>
        <v>2</v>
      </c>
      <c r="J32" s="25">
        <f>IF(E32="No issues",3, 0)</f>
        <v>0</v>
      </c>
      <c r="K32" s="25"/>
    </row>
    <row r="33" spans="1:14" ht="45" customHeight="1" x14ac:dyDescent="0.25">
      <c r="A33" s="50"/>
      <c r="B33" s="71">
        <v>5.2</v>
      </c>
      <c r="C33" s="95" t="s">
        <v>61</v>
      </c>
      <c r="D33" s="27"/>
      <c r="E33" s="28" t="s">
        <v>21</v>
      </c>
      <c r="F33" s="29"/>
      <c r="G33" s="25">
        <f t="shared" ref="G33:G34" si="17">IF(E33="Not applicable",3, 0)</f>
        <v>0</v>
      </c>
      <c r="H33" s="25">
        <f t="shared" ref="H33:H34" si="18">IF(E33="Issues",1, 0)</f>
        <v>0</v>
      </c>
      <c r="I33" s="25">
        <f t="shared" ref="I33:I34" si="19">IF(E33="Minor issues",2, 0)</f>
        <v>2</v>
      </c>
      <c r="J33" s="25">
        <f t="shared" ref="J33:J34" si="20">IF(E33="No issues",3, 0)</f>
        <v>0</v>
      </c>
      <c r="K33" s="25"/>
    </row>
    <row r="34" spans="1:14" ht="45" customHeight="1" x14ac:dyDescent="0.25">
      <c r="A34" s="51"/>
      <c r="B34" s="71">
        <v>5.3</v>
      </c>
      <c r="C34" s="86" t="s">
        <v>62</v>
      </c>
      <c r="D34" s="27"/>
      <c r="E34" s="28" t="s">
        <v>21</v>
      </c>
      <c r="F34" s="29"/>
      <c r="G34" s="25">
        <f t="shared" si="17"/>
        <v>0</v>
      </c>
      <c r="H34" s="25">
        <f t="shared" si="18"/>
        <v>0</v>
      </c>
      <c r="I34" s="25">
        <f t="shared" si="19"/>
        <v>2</v>
      </c>
      <c r="J34" s="25">
        <f t="shared" si="20"/>
        <v>0</v>
      </c>
      <c r="K34" s="25"/>
    </row>
    <row r="35" spans="1:14" ht="30" customHeight="1" x14ac:dyDescent="0.25">
      <c r="A35" s="85"/>
      <c r="B35" s="83"/>
      <c r="C35" s="83"/>
      <c r="D35" s="84"/>
      <c r="E35" s="82"/>
      <c r="F35" s="34"/>
      <c r="G35" s="19">
        <f xml:space="preserve"> SUM(G32:G34)</f>
        <v>0</v>
      </c>
      <c r="H35" s="19">
        <f xml:space="preserve"> SUM(H32:H34)</f>
        <v>0</v>
      </c>
      <c r="I35" s="19">
        <f xml:space="preserve"> SUM(I32:I34)</f>
        <v>6</v>
      </c>
      <c r="J35" s="19">
        <f xml:space="preserve"> SUM(J32:J34)</f>
        <v>0</v>
      </c>
      <c r="K35" s="16">
        <f>SUM(H35:J35)</f>
        <v>6</v>
      </c>
      <c r="L35" s="16">
        <f>9-G35</f>
        <v>9</v>
      </c>
      <c r="M35" s="25">
        <f>K35/L35</f>
        <v>0.66666666666666663</v>
      </c>
    </row>
    <row r="36" spans="1:14" x14ac:dyDescent="0.25">
      <c r="A36" s="66"/>
      <c r="B36" s="10"/>
      <c r="C36" s="10"/>
      <c r="D36" s="10"/>
      <c r="E36" s="11"/>
      <c r="F36" s="33"/>
      <c r="G36" s="10"/>
      <c r="H36" s="19"/>
      <c r="I36" s="19"/>
      <c r="J36" s="19"/>
      <c r="M36" s="4"/>
    </row>
    <row r="37" spans="1:14" x14ac:dyDescent="0.25">
      <c r="A37" s="156"/>
      <c r="H37" s="16" t="s">
        <v>11</v>
      </c>
      <c r="K37" s="16">
        <f>K35+K30+K26+K22+K15</f>
        <v>38</v>
      </c>
      <c r="L37" s="16">
        <f>L35+L30+L26+L22+L15</f>
        <v>57</v>
      </c>
      <c r="M37" s="4"/>
    </row>
    <row r="38" spans="1:14" x14ac:dyDescent="0.25">
      <c r="A38" s="156"/>
      <c r="F38" s="24"/>
      <c r="G38" s="9"/>
      <c r="N38" s="4"/>
    </row>
    <row r="39" spans="1:14" x14ac:dyDescent="0.25">
      <c r="A39" s="156"/>
      <c r="N39" s="4"/>
    </row>
  </sheetData>
  <mergeCells count="14">
    <mergeCell ref="F3:F6"/>
    <mergeCell ref="A24:A25"/>
    <mergeCell ref="A7:F7"/>
    <mergeCell ref="C3:C6"/>
    <mergeCell ref="D3:D6"/>
    <mergeCell ref="A3:A6"/>
    <mergeCell ref="B3:B6"/>
    <mergeCell ref="A17:A21"/>
    <mergeCell ref="A8:A14"/>
    <mergeCell ref="A37:A39"/>
    <mergeCell ref="B16:F16"/>
    <mergeCell ref="B31:F31"/>
    <mergeCell ref="B27:F27"/>
    <mergeCell ref="B23:F23"/>
  </mergeCells>
  <phoneticPr fontId="4" type="noConversion"/>
  <conditionalFormatting sqref="E24:E25 E32:E34 E28:E29 E8:E14 E17:E21">
    <cfRule type="expression" dxfId="37" priority="77" stopIfTrue="1">
      <formula>E8=""</formula>
    </cfRule>
  </conditionalFormatting>
  <conditionalFormatting sqref="E8:E15">
    <cfRule type="containsText" dxfId="36" priority="42" operator="containsText" text="Very good">
      <formula>NOT(ISERROR(SEARCH("Very good",E8)))</formula>
    </cfRule>
    <cfRule type="containsText" dxfId="35" priority="43" operator="containsText" text="Improvements needed">
      <formula>NOT(ISERROR(SEARCH("Improvements needed",E8)))</formula>
    </cfRule>
    <cfRule type="containsText" dxfId="34" priority="44" operator="containsText" text="Serious deficiencies">
      <formula>NOT(ISERROR(SEARCH("Serious deficiencies",E8)))</formula>
    </cfRule>
    <cfRule type="containsText" dxfId="33" priority="45" operator="containsText" text="Satisfactory">
      <formula>NOT(ISERROR(SEARCH("Satisfactory",E8)))</formula>
    </cfRule>
  </conditionalFormatting>
  <conditionalFormatting sqref="E17:E22">
    <cfRule type="containsText" dxfId="32" priority="38" operator="containsText" text="Very good">
      <formula>NOT(ISERROR(SEARCH("Very good",E17)))</formula>
    </cfRule>
    <cfRule type="containsText" dxfId="31" priority="39" operator="containsText" text="Improvements needed">
      <formula>NOT(ISERROR(SEARCH("Improvements needed",E17)))</formula>
    </cfRule>
    <cfRule type="containsText" dxfId="30" priority="40" operator="containsText" text="Serious deficiencies">
      <formula>NOT(ISERROR(SEARCH("Serious deficiencies",E17)))</formula>
    </cfRule>
    <cfRule type="cellIs" dxfId="29" priority="41" operator="equal">
      <formula>"Satisfactory"</formula>
    </cfRule>
  </conditionalFormatting>
  <conditionalFormatting sqref="E32:E35 E28:E30 E24:E26">
    <cfRule type="containsText" dxfId="28" priority="34" operator="containsText" text="Serious deficiencies">
      <formula>NOT(ISERROR(SEARCH("Serious deficiencies",E24)))</formula>
    </cfRule>
    <cfRule type="containsText" dxfId="27" priority="35" operator="containsText" text="Improvements needed">
      <formula>NOT(ISERROR(SEARCH("Improvements needed",E24)))</formula>
    </cfRule>
    <cfRule type="containsText" dxfId="26" priority="36" operator="containsText" text="Satisfactory">
      <formula>NOT(ISERROR(SEARCH("Satisfactory",E24)))</formula>
    </cfRule>
    <cfRule type="containsText" dxfId="25" priority="37" operator="containsText" text="Very good">
      <formula>NOT(ISERROR(SEARCH("Very good",E24)))</formula>
    </cfRule>
  </conditionalFormatting>
  <conditionalFormatting sqref="L8:L14">
    <cfRule type="colorScale" priority="78">
      <colorScale>
        <cfvo type="min"/>
        <cfvo type="percentile" val="50"/>
        <cfvo type="max"/>
        <color rgb="FF63BE7B"/>
        <color rgb="FFFFEB84"/>
        <color rgb="FFF8696B"/>
      </colorScale>
    </cfRule>
  </conditionalFormatting>
  <conditionalFormatting sqref="E8:E14">
    <cfRule type="containsText" dxfId="24" priority="20" operator="containsText" text="Minor issues">
      <formula>NOT(ISERROR(SEARCH("Minor issues",E8)))</formula>
    </cfRule>
    <cfRule type="containsText" dxfId="23" priority="21" operator="containsText" text="No issues">
      <formula>NOT(ISERROR(SEARCH("No issues",E8)))</formula>
    </cfRule>
    <cfRule type="containsText" dxfId="22" priority="22" operator="containsText" text="Issues">
      <formula>NOT(ISERROR(SEARCH("Issues",E8)))</formula>
    </cfRule>
    <cfRule type="containsText" dxfId="21" priority="23" operator="containsText" text="Minor issues">
      <formula>NOT(ISERROR(SEARCH("Minor issues",E8)))</formula>
    </cfRule>
    <cfRule type="containsText" dxfId="20" priority="24" operator="containsText" text="Issues">
      <formula>NOT(ISERROR(SEARCH("Issues",E8)))</formula>
    </cfRule>
    <cfRule type="containsText" dxfId="19" priority="25" operator="containsText" text="No issues">
      <formula>NOT(ISERROR(SEARCH("No issues",E8)))</formula>
    </cfRule>
  </conditionalFormatting>
  <conditionalFormatting sqref="E17:E21">
    <cfRule type="containsText" dxfId="18" priority="14" operator="containsText" text="Minor issues">
      <formula>NOT(ISERROR(SEARCH("Minor issues",E17)))</formula>
    </cfRule>
    <cfRule type="containsText" dxfId="17" priority="15" operator="containsText" text="No issues">
      <formula>NOT(ISERROR(SEARCH("No issues",E17)))</formula>
    </cfRule>
    <cfRule type="containsText" dxfId="16" priority="16" operator="containsText" text="Issues">
      <formula>NOT(ISERROR(SEARCH("Issues",E17)))</formula>
    </cfRule>
    <cfRule type="containsText" dxfId="15" priority="17" operator="containsText" text="Issues">
      <formula>NOT(ISERROR(SEARCH("Issues",E17)))</formula>
    </cfRule>
    <cfRule type="containsText" dxfId="14" priority="18" operator="containsText" text="Minor issues">
      <formula>NOT(ISERROR(SEARCH("Minor issues",E17)))</formula>
    </cfRule>
    <cfRule type="containsText" dxfId="13" priority="19" operator="containsText" text="No issues">
      <formula>NOT(ISERROR(SEARCH("No issues",E17)))</formula>
    </cfRule>
  </conditionalFormatting>
  <conditionalFormatting sqref="E24:E25">
    <cfRule type="cellIs" dxfId="12" priority="4" operator="equal">
      <formula>"No issues"</formula>
    </cfRule>
    <cfRule type="cellIs" dxfId="11" priority="5" operator="equal">
      <formula>"Minor issues"</formula>
    </cfRule>
    <cfRule type="containsText" dxfId="10" priority="12" operator="containsText" text="Issues">
      <formula>NOT(ISERROR(SEARCH("Issues",E24)))</formula>
    </cfRule>
    <cfRule type="containsText" dxfId="9" priority="13" operator="containsText" text="Minor issues">
      <formula>NOT(ISERROR(SEARCH("Minor issues",E24)))</formula>
    </cfRule>
  </conditionalFormatting>
  <conditionalFormatting sqref="E32:E34">
    <cfRule type="cellIs" dxfId="8" priority="9" operator="equal">
      <formula>"No issues"</formula>
    </cfRule>
    <cfRule type="cellIs" dxfId="7" priority="10" operator="equal">
      <formula>"Minor issues"</formula>
    </cfRule>
    <cfRule type="cellIs" dxfId="6" priority="11" operator="equal">
      <formula>"Issues"</formula>
    </cfRule>
  </conditionalFormatting>
  <conditionalFormatting sqref="E28:E29">
    <cfRule type="cellIs" dxfId="5" priority="6" operator="equal">
      <formula>"Minor issues"</formula>
    </cfRule>
    <cfRule type="cellIs" dxfId="4" priority="7" operator="equal">
      <formula>"No issues"</formula>
    </cfRule>
    <cfRule type="cellIs" dxfId="3" priority="8" operator="equal">
      <formula>"Issues"</formula>
    </cfRule>
  </conditionalFormatting>
  <conditionalFormatting sqref="E13">
    <cfRule type="cellIs" dxfId="2" priority="1" operator="equal">
      <formula>"Minor issues"</formula>
    </cfRule>
    <cfRule type="cellIs" dxfId="1" priority="2" operator="equal">
      <formula>"No issues"</formula>
    </cfRule>
    <cfRule type="cellIs" dxfId="0" priority="3" operator="equal">
      <formula>"Issues"</formula>
    </cfRule>
  </conditionalFormatting>
  <dataValidations count="1">
    <dataValidation type="list" allowBlank="1" showInputMessage="1" showErrorMessage="1" error="Please enter 1,2 or 3" sqref="E32:E34 E28:E29 E24:E26 E8:E14 E17:E21">
      <formula1>$K$2:$K$5</formula1>
    </dataValidation>
  </dataValidations>
  <pageMargins left="0.43307086614173229" right="0.39370078740157483" top="0.43307086614173229" bottom="0.39370078740157483" header="0.27559055118110237" footer="0.27559055118110237"/>
  <pageSetup paperSize="9" scale="90" orientation="landscape"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A16" sqref="A16"/>
    </sheetView>
  </sheetViews>
  <sheetFormatPr defaultRowHeight="13.2" x14ac:dyDescent="0.25"/>
  <cols>
    <col min="2" max="2" width="17.88671875" customWidth="1"/>
    <col min="4" max="4" width="1.44140625" customWidth="1"/>
    <col min="5" max="5" width="5.5546875" customWidth="1"/>
    <col min="6" max="6" width="5.6640625" hidden="1" customWidth="1"/>
    <col min="7" max="7" width="10.88671875" style="5" customWidth="1"/>
    <col min="8" max="8" width="1.6640625" style="5" customWidth="1"/>
    <col min="9" max="9" width="4" style="6" customWidth="1"/>
    <col min="10" max="10" width="9.109375" customWidth="1"/>
    <col min="16" max="16" width="9.5546875" customWidth="1"/>
  </cols>
  <sheetData>
    <row r="1" spans="1:16" s="1" customFormat="1" ht="16.2" thickBot="1" x14ac:dyDescent="0.35">
      <c r="A1" s="188" t="s">
        <v>31</v>
      </c>
      <c r="B1" s="189"/>
      <c r="C1" s="189"/>
      <c r="D1" s="189"/>
      <c r="E1" s="189"/>
      <c r="F1" s="190"/>
      <c r="G1" s="97">
        <f>Checklist!K15</f>
        <v>14</v>
      </c>
      <c r="H1" s="98" t="s">
        <v>12</v>
      </c>
      <c r="I1" s="99">
        <f>Checklist!L15</f>
        <v>21</v>
      </c>
      <c r="J1" s="193"/>
      <c r="K1" s="194"/>
      <c r="L1" s="194"/>
      <c r="M1" s="194"/>
      <c r="N1" s="194"/>
      <c r="O1" s="194"/>
      <c r="P1" s="195"/>
    </row>
    <row r="2" spans="1:16" s="1" customFormat="1" ht="90" customHeight="1" thickBot="1" x14ac:dyDescent="0.35">
      <c r="A2" s="191"/>
      <c r="B2" s="192"/>
      <c r="C2" s="192"/>
      <c r="D2" s="192"/>
      <c r="E2" s="192"/>
      <c r="F2" s="192"/>
      <c r="G2" s="192"/>
      <c r="H2" s="192"/>
      <c r="I2" s="192"/>
      <c r="J2" s="184"/>
      <c r="K2" s="184"/>
      <c r="L2" s="184"/>
      <c r="M2" s="184"/>
      <c r="N2" s="184"/>
      <c r="O2" s="184"/>
      <c r="P2" s="185"/>
    </row>
    <row r="3" spans="1:16" s="1" customFormat="1" ht="16.2" thickBot="1" x14ac:dyDescent="0.35">
      <c r="A3" s="186" t="s">
        <v>32</v>
      </c>
      <c r="B3" s="187"/>
      <c r="C3" s="187"/>
      <c r="D3" s="187"/>
      <c r="E3" s="187"/>
      <c r="F3" s="187"/>
      <c r="G3" s="15">
        <f>Checklist!K22</f>
        <v>10</v>
      </c>
      <c r="H3" s="13" t="s">
        <v>12</v>
      </c>
      <c r="I3" s="14">
        <f>Checklist!L22</f>
        <v>15</v>
      </c>
      <c r="J3" s="196"/>
      <c r="K3" s="184"/>
      <c r="L3" s="184"/>
      <c r="M3" s="184"/>
      <c r="N3" s="184"/>
      <c r="O3" s="184"/>
      <c r="P3" s="185"/>
    </row>
    <row r="4" spans="1:16" s="1" customFormat="1" ht="90" customHeight="1" thickBot="1" x14ac:dyDescent="0.35">
      <c r="A4" s="199"/>
      <c r="B4" s="200"/>
      <c r="C4" s="200"/>
      <c r="D4" s="200"/>
      <c r="E4" s="200"/>
      <c r="F4" s="200"/>
      <c r="G4" s="200"/>
      <c r="H4" s="200"/>
      <c r="I4" s="200"/>
      <c r="J4" s="184"/>
      <c r="K4" s="184"/>
      <c r="L4" s="184"/>
      <c r="M4" s="184"/>
      <c r="N4" s="184"/>
      <c r="O4" s="184"/>
      <c r="P4" s="185"/>
    </row>
    <row r="5" spans="1:16" s="1" customFormat="1" ht="17.25" customHeight="1" thickBot="1" x14ac:dyDescent="0.35">
      <c r="A5" s="186" t="s">
        <v>33</v>
      </c>
      <c r="B5" s="187"/>
      <c r="C5" s="187"/>
      <c r="D5" s="187"/>
      <c r="E5" s="187"/>
      <c r="F5" s="187"/>
      <c r="G5" s="15">
        <f>Checklist!K26</f>
        <v>4</v>
      </c>
      <c r="H5" s="13" t="s">
        <v>12</v>
      </c>
      <c r="I5" s="14">
        <f>Checklist!L26</f>
        <v>6</v>
      </c>
      <c r="J5" s="196"/>
      <c r="K5" s="184"/>
      <c r="L5" s="184"/>
      <c r="M5" s="184"/>
      <c r="N5" s="184"/>
      <c r="O5" s="184"/>
      <c r="P5" s="185"/>
    </row>
    <row r="6" spans="1:16" s="1" customFormat="1" ht="90" customHeight="1" thickBot="1" x14ac:dyDescent="0.35">
      <c r="A6" s="197"/>
      <c r="B6" s="198"/>
      <c r="C6" s="198"/>
      <c r="D6" s="198"/>
      <c r="E6" s="198"/>
      <c r="F6" s="198"/>
      <c r="G6" s="198"/>
      <c r="H6" s="198"/>
      <c r="I6" s="198"/>
      <c r="J6" s="184"/>
      <c r="K6" s="184"/>
      <c r="L6" s="184"/>
      <c r="M6" s="184"/>
      <c r="N6" s="184"/>
      <c r="O6" s="184"/>
      <c r="P6" s="185"/>
    </row>
    <row r="7" spans="1:16" s="1" customFormat="1" ht="15" customHeight="1" thickBot="1" x14ac:dyDescent="0.35">
      <c r="A7" s="186" t="s">
        <v>34</v>
      </c>
      <c r="B7" s="187"/>
      <c r="C7" s="187"/>
      <c r="D7" s="187"/>
      <c r="E7" s="187"/>
      <c r="F7" s="187"/>
      <c r="G7" s="15">
        <f>Checklist!K30</f>
        <v>4</v>
      </c>
      <c r="H7" s="13" t="s">
        <v>12</v>
      </c>
      <c r="I7" s="14">
        <f>Checklist!L30</f>
        <v>6</v>
      </c>
      <c r="J7" s="196"/>
      <c r="K7" s="184"/>
      <c r="L7" s="184"/>
      <c r="M7" s="184"/>
      <c r="N7" s="184"/>
      <c r="O7" s="184"/>
      <c r="P7" s="185"/>
    </row>
    <row r="8" spans="1:16" s="1" customFormat="1" ht="90" customHeight="1" thickBot="1" x14ac:dyDescent="0.35">
      <c r="A8" s="182"/>
      <c r="B8" s="183"/>
      <c r="C8" s="183"/>
      <c r="D8" s="183"/>
      <c r="E8" s="183"/>
      <c r="F8" s="183"/>
      <c r="G8" s="183"/>
      <c r="H8" s="183"/>
      <c r="I8" s="183"/>
      <c r="J8" s="184"/>
      <c r="K8" s="184"/>
      <c r="L8" s="184"/>
      <c r="M8" s="184"/>
      <c r="N8" s="184"/>
      <c r="O8" s="184"/>
      <c r="P8" s="185"/>
    </row>
    <row r="9" spans="1:16" s="1" customFormat="1" ht="15" customHeight="1" thickBot="1" x14ac:dyDescent="0.35">
      <c r="A9" s="173" t="s">
        <v>35</v>
      </c>
      <c r="B9" s="174"/>
      <c r="C9" s="174"/>
      <c r="D9" s="174"/>
      <c r="E9" s="174"/>
      <c r="F9" s="174"/>
      <c r="G9" s="12">
        <f>Checklist!K35</f>
        <v>6</v>
      </c>
      <c r="H9" s="7" t="s">
        <v>12</v>
      </c>
      <c r="I9" s="8">
        <f>Checklist!L35</f>
        <v>9</v>
      </c>
      <c r="J9" s="176"/>
      <c r="K9" s="177"/>
      <c r="L9" s="177"/>
      <c r="M9" s="177"/>
      <c r="N9" s="177"/>
      <c r="O9" s="177"/>
      <c r="P9" s="178"/>
    </row>
    <row r="10" spans="1:16" s="1" customFormat="1" ht="90" customHeight="1" thickBot="1" x14ac:dyDescent="0.35">
      <c r="A10" s="179"/>
      <c r="B10" s="180"/>
      <c r="C10" s="180"/>
      <c r="D10" s="180"/>
      <c r="E10" s="180"/>
      <c r="F10" s="180"/>
      <c r="G10" s="180"/>
      <c r="H10" s="180"/>
      <c r="I10" s="180"/>
      <c r="J10" s="184"/>
      <c r="K10" s="184"/>
      <c r="L10" s="184"/>
      <c r="M10" s="184"/>
      <c r="N10" s="184"/>
      <c r="O10" s="184"/>
      <c r="P10" s="185"/>
    </row>
    <row r="11" spans="1:16" s="1" customFormat="1" ht="13.5" customHeight="1" thickBot="1" x14ac:dyDescent="0.35">
      <c r="A11" s="173" t="s">
        <v>36</v>
      </c>
      <c r="B11" s="174"/>
      <c r="C11" s="174"/>
      <c r="D11" s="174"/>
      <c r="E11" s="174"/>
      <c r="F11" s="175"/>
      <c r="G11" s="12"/>
      <c r="H11" s="7"/>
      <c r="I11" s="8"/>
      <c r="J11" s="176"/>
      <c r="K11" s="177"/>
      <c r="L11" s="177"/>
      <c r="M11" s="177"/>
      <c r="N11" s="177"/>
      <c r="O11" s="177"/>
      <c r="P11" s="178"/>
    </row>
    <row r="12" spans="1:16" s="1" customFormat="1" ht="90" customHeight="1" thickBot="1" x14ac:dyDescent="0.35">
      <c r="A12" s="179"/>
      <c r="B12" s="180"/>
      <c r="C12" s="180"/>
      <c r="D12" s="180"/>
      <c r="E12" s="180"/>
      <c r="F12" s="180"/>
      <c r="G12" s="180"/>
      <c r="H12" s="180"/>
      <c r="I12" s="180"/>
      <c r="J12" s="180"/>
      <c r="K12" s="180"/>
      <c r="L12" s="180"/>
      <c r="M12" s="180"/>
      <c r="N12" s="180"/>
      <c r="O12" s="180"/>
      <c r="P12" s="181"/>
    </row>
    <row r="13" spans="1:16" s="1" customFormat="1" ht="13.5" customHeight="1" thickBot="1" x14ac:dyDescent="0.35">
      <c r="A13" s="173" t="s">
        <v>63</v>
      </c>
      <c r="B13" s="174"/>
      <c r="C13" s="174"/>
      <c r="D13" s="174"/>
      <c r="E13" s="174"/>
      <c r="F13" s="175"/>
      <c r="G13" s="12"/>
      <c r="H13" s="7"/>
      <c r="I13" s="8"/>
      <c r="J13" s="176"/>
      <c r="K13" s="177"/>
      <c r="L13" s="177"/>
      <c r="M13" s="177"/>
      <c r="N13" s="177"/>
      <c r="O13" s="177"/>
      <c r="P13" s="178"/>
    </row>
    <row r="14" spans="1:16" s="1" customFormat="1" ht="89.25" customHeight="1" x14ac:dyDescent="0.3">
      <c r="A14" s="179"/>
      <c r="B14" s="180"/>
      <c r="C14" s="180"/>
      <c r="D14" s="180"/>
      <c r="E14" s="180"/>
      <c r="F14" s="180"/>
      <c r="G14" s="180"/>
      <c r="H14" s="180"/>
      <c r="I14" s="180"/>
      <c r="J14" s="180"/>
      <c r="K14" s="180"/>
      <c r="L14" s="180"/>
      <c r="M14" s="180"/>
      <c r="N14" s="180"/>
      <c r="O14" s="180"/>
      <c r="P14" s="181"/>
    </row>
    <row r="15" spans="1:16" ht="15.6" x14ac:dyDescent="0.3">
      <c r="A15" s="100" t="s">
        <v>37</v>
      </c>
      <c r="B15" s="101"/>
      <c r="C15" s="102"/>
      <c r="D15" s="102"/>
      <c r="E15" s="103"/>
      <c r="F15" s="9"/>
      <c r="G15" s="102">
        <f>Checklist!K37</f>
        <v>38</v>
      </c>
      <c r="H15" s="102" t="s">
        <v>12</v>
      </c>
      <c r="I15" s="103">
        <f>Checklist!L37</f>
        <v>57</v>
      </c>
      <c r="J15" s="9"/>
      <c r="K15" s="9"/>
      <c r="L15" s="9"/>
      <c r="M15" s="9"/>
      <c r="N15" s="9"/>
      <c r="O15" s="9"/>
      <c r="P15" s="104"/>
    </row>
    <row r="16" spans="1:16" x14ac:dyDescent="0.25">
      <c r="A16" s="105" t="s">
        <v>64</v>
      </c>
      <c r="B16" s="106"/>
      <c r="C16" s="106"/>
      <c r="D16" s="106"/>
      <c r="E16" s="106"/>
      <c r="F16" s="106"/>
      <c r="G16" s="107"/>
      <c r="H16" s="107"/>
      <c r="I16" s="108"/>
      <c r="J16" s="106"/>
      <c r="K16" s="106"/>
      <c r="L16" s="106"/>
      <c r="M16" s="106"/>
      <c r="N16" s="106"/>
      <c r="O16" s="106"/>
      <c r="P16" s="109"/>
    </row>
  </sheetData>
  <mergeCells count="21">
    <mergeCell ref="A1:F1"/>
    <mergeCell ref="A2:P2"/>
    <mergeCell ref="A3:F3"/>
    <mergeCell ref="A7:F7"/>
    <mergeCell ref="J1:P1"/>
    <mergeCell ref="J7:P7"/>
    <mergeCell ref="J3:P3"/>
    <mergeCell ref="A6:P6"/>
    <mergeCell ref="J5:P5"/>
    <mergeCell ref="A4:P4"/>
    <mergeCell ref="A13:F13"/>
    <mergeCell ref="J13:P13"/>
    <mergeCell ref="A14:P14"/>
    <mergeCell ref="A8:P8"/>
    <mergeCell ref="A5:F5"/>
    <mergeCell ref="J9:P9"/>
    <mergeCell ref="A10:P10"/>
    <mergeCell ref="J11:P11"/>
    <mergeCell ref="A12:P12"/>
    <mergeCell ref="A11:F11"/>
    <mergeCell ref="A9:F9"/>
  </mergeCells>
  <phoneticPr fontId="4" type="noConversion"/>
  <pageMargins left="0.67" right="0.74803149606299213" top="0.55000000000000004" bottom="0.56999999999999995" header="0.38" footer="0.38"/>
  <pageSetup paperSize="9" orientation="landscape"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Checklist</vt:lpstr>
      <vt:lpstr>Key points of the visit</vt:lpstr>
      <vt:lpstr>Checklist!Print_Area</vt:lpstr>
      <vt:lpstr>'Cover sheet'!Print_Area</vt:lpstr>
      <vt:lpstr>'Key points of the visit'!Print_Area</vt:lpstr>
    </vt:vector>
  </TitlesOfParts>
  <Company>MRRŠVG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Normela Radoš</dc:creator>
  <cp:lastModifiedBy>aguaden</cp:lastModifiedBy>
  <cp:lastPrinted>2014-06-12T10:52:40Z</cp:lastPrinted>
  <dcterms:created xsi:type="dcterms:W3CDTF">2012-01-30T23:11:51Z</dcterms:created>
  <dcterms:modified xsi:type="dcterms:W3CDTF">2014-09-09T08:19:15Z</dcterms:modified>
</cp:coreProperties>
</file>